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xml" ContentType="application/vnd.openxmlformats-officedocument.spreadsheetml.comments+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ineraab-my.sharepoint.com/personal/ulf_lidberg_inera_se/Documents/Masterfil Prislista Regioner MASTER/UPA Prislista 2026/"/>
    </mc:Choice>
  </mc:AlternateContent>
  <xr:revisionPtr revIDLastSave="23" documentId="8_{DAB2083D-7682-432E-A1BD-789B82BD55BB}" xr6:coauthVersionLast="47" xr6:coauthVersionMax="47" xr10:uidLastSave="{A22B1B8D-45B4-4EEF-B38D-2F27E4BDEAE1}"/>
  <bookViews>
    <workbookView xWindow="57480" yWindow="-120" windowWidth="29040" windowHeight="15720" tabRatio="799" firstSheet="17" activeTab="21" xr2:uid="{00000000-000D-0000-FFFF-FFFF00000000}"/>
  </bookViews>
  <sheets>
    <sheet name="SLL" sheetId="3" r:id="rId1"/>
    <sheet name="Uppsala" sheetId="9" r:id="rId2"/>
    <sheet name="Sörmland" sheetId="10" r:id="rId3"/>
    <sheet name="Östergötland" sheetId="11" r:id="rId4"/>
    <sheet name="Jönköping" sheetId="12" r:id="rId5"/>
    <sheet name="Kronoberg" sheetId="13" r:id="rId6"/>
    <sheet name="Kalmar" sheetId="14" r:id="rId7"/>
    <sheet name="Gotland" sheetId="15" r:id="rId8"/>
    <sheet name="Blekinge" sheetId="16" r:id="rId9"/>
    <sheet name="Skåne" sheetId="17" r:id="rId10"/>
    <sheet name="Halland" sheetId="18" r:id="rId11"/>
    <sheet name="VGR" sheetId="19" r:id="rId12"/>
    <sheet name="Värmland" sheetId="20" r:id="rId13"/>
    <sheet name="Örebro" sheetId="21" r:id="rId14"/>
    <sheet name="Västmanland" sheetId="22" r:id="rId15"/>
    <sheet name="Dalarna" sheetId="23" r:id="rId16"/>
    <sheet name="Gävleborg" sheetId="24" r:id="rId17"/>
    <sheet name="Västernorrland" sheetId="25" r:id="rId18"/>
    <sheet name="Jämtland" sheetId="26" r:id="rId19"/>
    <sheet name="Västerbotten" sheetId="27" r:id="rId20"/>
    <sheet name="Norrbotten" sheetId="28" r:id="rId21"/>
    <sheet name="Gemensamma Tjänster" sheetId="1" r:id="rId22"/>
    <sheet name="Gemensamma i utveckling" sheetId="4" r:id="rId23"/>
    <sheet name="Valbara Tjänster" sheetId="31" r:id="rId24"/>
    <sheet name="Valbara i utveckling" sheetId="5" r:id="rId25"/>
    <sheet name="Ändringshistorik" sheetId="30" r:id="rId26"/>
    <sheet name="Kontroll" sheetId="29"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J9" i="1"/>
  <c r="CH3" i="31"/>
  <c r="CD3" i="31"/>
  <c r="J3" i="5" l="1"/>
  <c r="R3" i="31" l="1"/>
  <c r="F3" i="31"/>
  <c r="DF3" i="31"/>
  <c r="DB3" i="31"/>
  <c r="CX3" i="31"/>
  <c r="CT3" i="31"/>
  <c r="CP3" i="31"/>
  <c r="CL3" i="31"/>
  <c r="BV3" i="31"/>
  <c r="BR3" i="31"/>
  <c r="BN3" i="31"/>
  <c r="BF3" i="31"/>
  <c r="BB3" i="31"/>
  <c r="AD3" i="31"/>
  <c r="Z3" i="31"/>
  <c r="V3" i="31"/>
  <c r="N3" i="31"/>
  <c r="J3" i="31"/>
  <c r="C3" i="4" l="1"/>
  <c r="AL4" i="31"/>
  <c r="D3" i="4"/>
  <c r="J107" i="28" l="1"/>
  <c r="H107" i="28"/>
  <c r="F107" i="28"/>
  <c r="C107" i="28"/>
  <c r="J106" i="28"/>
  <c r="H106" i="28"/>
  <c r="F106" i="28"/>
  <c r="C106" i="28"/>
  <c r="J105" i="28"/>
  <c r="H105" i="28"/>
  <c r="F105" i="28"/>
  <c r="C105" i="28"/>
  <c r="J104" i="28"/>
  <c r="H104" i="28"/>
  <c r="F104" i="28"/>
  <c r="C104" i="28"/>
  <c r="J103" i="28"/>
  <c r="H103" i="28"/>
  <c r="F103" i="28"/>
  <c r="C103" i="28"/>
  <c r="J102" i="28"/>
  <c r="H102" i="28"/>
  <c r="F102" i="28"/>
  <c r="C102" i="28"/>
  <c r="J101" i="28"/>
  <c r="H101" i="28"/>
  <c r="F101" i="28"/>
  <c r="C101" i="28"/>
  <c r="J100" i="28"/>
  <c r="H100" i="28"/>
  <c r="F100" i="28"/>
  <c r="C100" i="28"/>
  <c r="J99" i="28"/>
  <c r="H99" i="28"/>
  <c r="F99" i="28"/>
  <c r="C99" i="28"/>
  <c r="J98" i="28"/>
  <c r="H98" i="28"/>
  <c r="F98" i="28"/>
  <c r="C98" i="28"/>
  <c r="J97" i="28"/>
  <c r="H97" i="28"/>
  <c r="F97" i="28"/>
  <c r="C97" i="28"/>
  <c r="J96" i="28"/>
  <c r="H96" i="28"/>
  <c r="F96" i="28"/>
  <c r="C96" i="28"/>
  <c r="J95" i="28"/>
  <c r="H95" i="28"/>
  <c r="F95" i="28"/>
  <c r="C95" i="28"/>
  <c r="J94" i="28"/>
  <c r="H94" i="28"/>
  <c r="F94" i="28"/>
  <c r="C94" i="28"/>
  <c r="J93" i="28"/>
  <c r="H93" i="28"/>
  <c r="F93" i="28"/>
  <c r="C93" i="28"/>
  <c r="J92" i="28"/>
  <c r="H92" i="28"/>
  <c r="F92" i="28"/>
  <c r="C92" i="28"/>
  <c r="J91" i="28"/>
  <c r="H91" i="28"/>
  <c r="F91" i="28"/>
  <c r="C91" i="28"/>
  <c r="J90" i="28"/>
  <c r="H90" i="28"/>
  <c r="F90" i="28"/>
  <c r="C90" i="28"/>
  <c r="J108" i="27"/>
  <c r="H108" i="27"/>
  <c r="F108" i="27"/>
  <c r="C108" i="27"/>
  <c r="J107" i="27"/>
  <c r="H107" i="27"/>
  <c r="F107" i="27"/>
  <c r="C107" i="27"/>
  <c r="J106" i="27"/>
  <c r="H106" i="27"/>
  <c r="F106" i="27"/>
  <c r="C106" i="27"/>
  <c r="J105" i="27"/>
  <c r="H105" i="27"/>
  <c r="F105" i="27"/>
  <c r="C105" i="27"/>
  <c r="J104" i="27"/>
  <c r="H104" i="27"/>
  <c r="F104" i="27"/>
  <c r="C104" i="27"/>
  <c r="J103" i="27"/>
  <c r="H103" i="27"/>
  <c r="F103" i="27"/>
  <c r="C103" i="27"/>
  <c r="J102" i="27"/>
  <c r="H102" i="27"/>
  <c r="F102" i="27"/>
  <c r="C102" i="27"/>
  <c r="J101" i="27"/>
  <c r="H101" i="27"/>
  <c r="F101" i="27"/>
  <c r="C101" i="27"/>
  <c r="J100" i="27"/>
  <c r="H100" i="27"/>
  <c r="F100" i="27"/>
  <c r="C100" i="27"/>
  <c r="J99" i="27"/>
  <c r="H99" i="27"/>
  <c r="F99" i="27"/>
  <c r="C99" i="27"/>
  <c r="J98" i="27"/>
  <c r="H98" i="27"/>
  <c r="F98" i="27"/>
  <c r="C98" i="27"/>
  <c r="J97" i="27"/>
  <c r="H97" i="27"/>
  <c r="F97" i="27"/>
  <c r="C97" i="27"/>
  <c r="J96" i="27"/>
  <c r="H96" i="27"/>
  <c r="F96" i="27"/>
  <c r="C96" i="27"/>
  <c r="J95" i="27"/>
  <c r="H95" i="27"/>
  <c r="F95" i="27"/>
  <c r="C95" i="27"/>
  <c r="J94" i="27"/>
  <c r="H94" i="27"/>
  <c r="F94" i="27"/>
  <c r="C94" i="27"/>
  <c r="J93" i="27"/>
  <c r="H93" i="27"/>
  <c r="F93" i="27"/>
  <c r="C93" i="27"/>
  <c r="J92" i="27"/>
  <c r="H92" i="27"/>
  <c r="F92" i="27"/>
  <c r="C92" i="27"/>
  <c r="J91" i="27"/>
  <c r="H91" i="27"/>
  <c r="F91" i="27"/>
  <c r="C91" i="27"/>
  <c r="J107" i="26"/>
  <c r="H107" i="26"/>
  <c r="F107" i="26"/>
  <c r="C107" i="26"/>
  <c r="J106" i="26"/>
  <c r="H106" i="26"/>
  <c r="F106" i="26"/>
  <c r="C106" i="26"/>
  <c r="J105" i="26"/>
  <c r="H105" i="26"/>
  <c r="F105" i="26"/>
  <c r="C105" i="26"/>
  <c r="J104" i="26"/>
  <c r="H104" i="26"/>
  <c r="F104" i="26"/>
  <c r="C104" i="26"/>
  <c r="J103" i="26"/>
  <c r="H103" i="26"/>
  <c r="F103" i="26"/>
  <c r="C103" i="26"/>
  <c r="J102" i="26"/>
  <c r="H102" i="26"/>
  <c r="F102" i="26"/>
  <c r="C102" i="26"/>
  <c r="J101" i="26"/>
  <c r="H101" i="26"/>
  <c r="F101" i="26"/>
  <c r="C101" i="26"/>
  <c r="J100" i="26"/>
  <c r="H100" i="26"/>
  <c r="F100" i="26"/>
  <c r="C100" i="26"/>
  <c r="J99" i="26"/>
  <c r="H99" i="26"/>
  <c r="F99" i="26"/>
  <c r="C99" i="26"/>
  <c r="J98" i="26"/>
  <c r="H98" i="26"/>
  <c r="F98" i="26"/>
  <c r="C98" i="26"/>
  <c r="J97" i="26"/>
  <c r="H97" i="26"/>
  <c r="F97" i="26"/>
  <c r="C97" i="26"/>
  <c r="J96" i="26"/>
  <c r="H96" i="26"/>
  <c r="F96" i="26"/>
  <c r="C96" i="26"/>
  <c r="J95" i="26"/>
  <c r="H95" i="26"/>
  <c r="F95" i="26"/>
  <c r="C95" i="26"/>
  <c r="J94" i="26"/>
  <c r="H94" i="26"/>
  <c r="F94" i="26"/>
  <c r="C94" i="26"/>
  <c r="J93" i="26"/>
  <c r="H93" i="26"/>
  <c r="F93" i="26"/>
  <c r="C93" i="26"/>
  <c r="J92" i="26"/>
  <c r="H92" i="26"/>
  <c r="F92" i="26"/>
  <c r="C92" i="26"/>
  <c r="J91" i="26"/>
  <c r="H91" i="26"/>
  <c r="F91" i="26"/>
  <c r="C91" i="26"/>
  <c r="J90" i="26"/>
  <c r="H90" i="26"/>
  <c r="F90" i="26"/>
  <c r="C90" i="26"/>
  <c r="J107" i="25"/>
  <c r="H107" i="25"/>
  <c r="F107" i="25"/>
  <c r="C107" i="25"/>
  <c r="J106" i="25"/>
  <c r="H106" i="25"/>
  <c r="F106" i="25"/>
  <c r="C106" i="25"/>
  <c r="J105" i="25"/>
  <c r="H105" i="25"/>
  <c r="F105" i="25"/>
  <c r="C105" i="25"/>
  <c r="J104" i="25"/>
  <c r="H104" i="25"/>
  <c r="F104" i="25"/>
  <c r="C104" i="25"/>
  <c r="J103" i="25"/>
  <c r="H103" i="25"/>
  <c r="F103" i="25"/>
  <c r="C103" i="25"/>
  <c r="J102" i="25"/>
  <c r="H102" i="25"/>
  <c r="F102" i="25"/>
  <c r="C102" i="25"/>
  <c r="J101" i="25"/>
  <c r="H101" i="25"/>
  <c r="F101" i="25"/>
  <c r="C101" i="25"/>
  <c r="J100" i="25"/>
  <c r="H100" i="25"/>
  <c r="F100" i="25"/>
  <c r="C100" i="25"/>
  <c r="J99" i="25"/>
  <c r="H99" i="25"/>
  <c r="F99" i="25"/>
  <c r="C99" i="25"/>
  <c r="J98" i="25"/>
  <c r="H98" i="25"/>
  <c r="F98" i="25"/>
  <c r="C98" i="25"/>
  <c r="J97" i="25"/>
  <c r="H97" i="25"/>
  <c r="F97" i="25"/>
  <c r="C97" i="25"/>
  <c r="J96" i="25"/>
  <c r="H96" i="25"/>
  <c r="F96" i="25"/>
  <c r="C96" i="25"/>
  <c r="J95" i="25"/>
  <c r="H95" i="25"/>
  <c r="F95" i="25"/>
  <c r="C95" i="25"/>
  <c r="J94" i="25"/>
  <c r="H94" i="25"/>
  <c r="F94" i="25"/>
  <c r="C94" i="25"/>
  <c r="J93" i="25"/>
  <c r="H93" i="25"/>
  <c r="F93" i="25"/>
  <c r="C93" i="25"/>
  <c r="J92" i="25"/>
  <c r="H92" i="25"/>
  <c r="F92" i="25"/>
  <c r="C92" i="25"/>
  <c r="J91" i="25"/>
  <c r="H91" i="25"/>
  <c r="F91" i="25"/>
  <c r="C91" i="25"/>
  <c r="J90" i="25"/>
  <c r="H90" i="25"/>
  <c r="F90" i="25"/>
  <c r="C90" i="25"/>
  <c r="J107" i="24"/>
  <c r="H107" i="24"/>
  <c r="F107" i="24"/>
  <c r="C107" i="24"/>
  <c r="J106" i="24"/>
  <c r="H106" i="24"/>
  <c r="F106" i="24"/>
  <c r="C106" i="24"/>
  <c r="J105" i="24"/>
  <c r="H105" i="24"/>
  <c r="F105" i="24"/>
  <c r="C105" i="24"/>
  <c r="J104" i="24"/>
  <c r="H104" i="24"/>
  <c r="F104" i="24"/>
  <c r="C104" i="24"/>
  <c r="J103" i="24"/>
  <c r="H103" i="24"/>
  <c r="F103" i="24"/>
  <c r="C103" i="24"/>
  <c r="J102" i="24"/>
  <c r="H102" i="24"/>
  <c r="F102" i="24"/>
  <c r="C102" i="24"/>
  <c r="J101" i="24"/>
  <c r="H101" i="24"/>
  <c r="F101" i="24"/>
  <c r="C101" i="24"/>
  <c r="J100" i="24"/>
  <c r="H100" i="24"/>
  <c r="F100" i="24"/>
  <c r="C100" i="24"/>
  <c r="J99" i="24"/>
  <c r="H99" i="24"/>
  <c r="F99" i="24"/>
  <c r="C99" i="24"/>
  <c r="J98" i="24"/>
  <c r="H98" i="24"/>
  <c r="F98" i="24"/>
  <c r="C98" i="24"/>
  <c r="J97" i="24"/>
  <c r="H97" i="24"/>
  <c r="F97" i="24"/>
  <c r="C97" i="24"/>
  <c r="J96" i="24"/>
  <c r="H96" i="24"/>
  <c r="F96" i="24"/>
  <c r="C96" i="24"/>
  <c r="J95" i="24"/>
  <c r="H95" i="24"/>
  <c r="F95" i="24"/>
  <c r="C95" i="24"/>
  <c r="J94" i="24"/>
  <c r="H94" i="24"/>
  <c r="F94" i="24"/>
  <c r="C94" i="24"/>
  <c r="J93" i="24"/>
  <c r="H93" i="24"/>
  <c r="F93" i="24"/>
  <c r="C93" i="24"/>
  <c r="J92" i="24"/>
  <c r="H92" i="24"/>
  <c r="F92" i="24"/>
  <c r="C92" i="24"/>
  <c r="J91" i="24"/>
  <c r="H91" i="24"/>
  <c r="F91" i="24"/>
  <c r="C91" i="24"/>
  <c r="J90" i="24"/>
  <c r="H90" i="24"/>
  <c r="F90" i="24"/>
  <c r="C90" i="24"/>
  <c r="J107" i="23"/>
  <c r="H107" i="23"/>
  <c r="F107" i="23"/>
  <c r="C107" i="23"/>
  <c r="J106" i="23"/>
  <c r="H106" i="23"/>
  <c r="F106" i="23"/>
  <c r="C106" i="23"/>
  <c r="J105" i="23"/>
  <c r="H105" i="23"/>
  <c r="F105" i="23"/>
  <c r="C105" i="23"/>
  <c r="J104" i="23"/>
  <c r="H104" i="23"/>
  <c r="F104" i="23"/>
  <c r="C104" i="23"/>
  <c r="J103" i="23"/>
  <c r="H103" i="23"/>
  <c r="F103" i="23"/>
  <c r="C103" i="23"/>
  <c r="J102" i="23"/>
  <c r="H102" i="23"/>
  <c r="F102" i="23"/>
  <c r="C102" i="23"/>
  <c r="J101" i="23"/>
  <c r="H101" i="23"/>
  <c r="F101" i="23"/>
  <c r="C101" i="23"/>
  <c r="J100" i="23"/>
  <c r="H100" i="23"/>
  <c r="F100" i="23"/>
  <c r="C100" i="23"/>
  <c r="J99" i="23"/>
  <c r="H99" i="23"/>
  <c r="F99" i="23"/>
  <c r="C99" i="23"/>
  <c r="J98" i="23"/>
  <c r="H98" i="23"/>
  <c r="F98" i="23"/>
  <c r="C98" i="23"/>
  <c r="J97" i="23"/>
  <c r="H97" i="23"/>
  <c r="F97" i="23"/>
  <c r="C97" i="23"/>
  <c r="J96" i="23"/>
  <c r="H96" i="23"/>
  <c r="F96" i="23"/>
  <c r="C96" i="23"/>
  <c r="J95" i="23"/>
  <c r="H95" i="23"/>
  <c r="F95" i="23"/>
  <c r="C95" i="23"/>
  <c r="J94" i="23"/>
  <c r="H94" i="23"/>
  <c r="F94" i="23"/>
  <c r="C94" i="23"/>
  <c r="J93" i="23"/>
  <c r="H93" i="23"/>
  <c r="F93" i="23"/>
  <c r="C93" i="23"/>
  <c r="J92" i="23"/>
  <c r="H92" i="23"/>
  <c r="F92" i="23"/>
  <c r="C92" i="23"/>
  <c r="J91" i="23"/>
  <c r="H91" i="23"/>
  <c r="F91" i="23"/>
  <c r="C91" i="23"/>
  <c r="J90" i="23"/>
  <c r="H90" i="23"/>
  <c r="F90" i="23"/>
  <c r="C90" i="23"/>
  <c r="J107" i="22"/>
  <c r="H107" i="22"/>
  <c r="F107" i="22"/>
  <c r="C107" i="22"/>
  <c r="J106" i="22"/>
  <c r="H106" i="22"/>
  <c r="F106" i="22"/>
  <c r="C106" i="22"/>
  <c r="J105" i="22"/>
  <c r="H105" i="22"/>
  <c r="F105" i="22"/>
  <c r="C105" i="22"/>
  <c r="J104" i="22"/>
  <c r="H104" i="22"/>
  <c r="F104" i="22"/>
  <c r="C104" i="22"/>
  <c r="J103" i="22"/>
  <c r="H103" i="22"/>
  <c r="F103" i="22"/>
  <c r="C103" i="22"/>
  <c r="J102" i="22"/>
  <c r="H102" i="22"/>
  <c r="F102" i="22"/>
  <c r="C102" i="22"/>
  <c r="J101" i="22"/>
  <c r="H101" i="22"/>
  <c r="F101" i="22"/>
  <c r="C101" i="22"/>
  <c r="J100" i="22"/>
  <c r="H100" i="22"/>
  <c r="F100" i="22"/>
  <c r="C100" i="22"/>
  <c r="J99" i="22"/>
  <c r="H99" i="22"/>
  <c r="F99" i="22"/>
  <c r="C99" i="22"/>
  <c r="J98" i="22"/>
  <c r="H98" i="22"/>
  <c r="F98" i="22"/>
  <c r="C98" i="22"/>
  <c r="J97" i="22"/>
  <c r="H97" i="22"/>
  <c r="F97" i="22"/>
  <c r="C97" i="22"/>
  <c r="J96" i="22"/>
  <c r="H96" i="22"/>
  <c r="F96" i="22"/>
  <c r="C96" i="22"/>
  <c r="J95" i="22"/>
  <c r="H95" i="22"/>
  <c r="F95" i="22"/>
  <c r="C95" i="22"/>
  <c r="J94" i="22"/>
  <c r="H94" i="22"/>
  <c r="F94" i="22"/>
  <c r="C94" i="22"/>
  <c r="J93" i="22"/>
  <c r="H93" i="22"/>
  <c r="F93" i="22"/>
  <c r="C93" i="22"/>
  <c r="J92" i="22"/>
  <c r="H92" i="22"/>
  <c r="F92" i="22"/>
  <c r="C92" i="22"/>
  <c r="J91" i="22"/>
  <c r="H91" i="22"/>
  <c r="F91" i="22"/>
  <c r="C91" i="22"/>
  <c r="J90" i="22"/>
  <c r="H90" i="22"/>
  <c r="F90" i="22"/>
  <c r="C90" i="22"/>
  <c r="J107" i="21"/>
  <c r="H107" i="21"/>
  <c r="F107" i="21"/>
  <c r="C107" i="21"/>
  <c r="J106" i="21"/>
  <c r="H106" i="21"/>
  <c r="F106" i="21"/>
  <c r="C106" i="21"/>
  <c r="J105" i="21"/>
  <c r="H105" i="21"/>
  <c r="F105" i="21"/>
  <c r="C105" i="21"/>
  <c r="J104" i="21"/>
  <c r="H104" i="21"/>
  <c r="F104" i="21"/>
  <c r="C104" i="21"/>
  <c r="J103" i="21"/>
  <c r="H103" i="21"/>
  <c r="F103" i="21"/>
  <c r="C103" i="21"/>
  <c r="J102" i="21"/>
  <c r="H102" i="21"/>
  <c r="F102" i="21"/>
  <c r="C102" i="21"/>
  <c r="J101" i="21"/>
  <c r="H101" i="21"/>
  <c r="F101" i="21"/>
  <c r="C101" i="21"/>
  <c r="J100" i="21"/>
  <c r="H100" i="21"/>
  <c r="F100" i="21"/>
  <c r="C100" i="21"/>
  <c r="J99" i="21"/>
  <c r="H99" i="21"/>
  <c r="F99" i="21"/>
  <c r="C99" i="21"/>
  <c r="J98" i="21"/>
  <c r="H98" i="21"/>
  <c r="F98" i="21"/>
  <c r="C98" i="21"/>
  <c r="J97" i="21"/>
  <c r="H97" i="21"/>
  <c r="F97" i="21"/>
  <c r="C97" i="21"/>
  <c r="J96" i="21"/>
  <c r="H96" i="21"/>
  <c r="F96" i="21"/>
  <c r="C96" i="21"/>
  <c r="J95" i="21"/>
  <c r="H95" i="21"/>
  <c r="F95" i="21"/>
  <c r="C95" i="21"/>
  <c r="J94" i="21"/>
  <c r="H94" i="21"/>
  <c r="F94" i="21"/>
  <c r="C94" i="21"/>
  <c r="J93" i="21"/>
  <c r="H93" i="21"/>
  <c r="F93" i="21"/>
  <c r="C93" i="21"/>
  <c r="J92" i="21"/>
  <c r="H92" i="21"/>
  <c r="F92" i="21"/>
  <c r="C92" i="21"/>
  <c r="J91" i="21"/>
  <c r="H91" i="21"/>
  <c r="F91" i="21"/>
  <c r="C91" i="21"/>
  <c r="J90" i="21"/>
  <c r="H90" i="21"/>
  <c r="F90" i="21"/>
  <c r="C90" i="21"/>
  <c r="J107" i="20"/>
  <c r="H107" i="20"/>
  <c r="F107" i="20"/>
  <c r="C107" i="20"/>
  <c r="J106" i="20"/>
  <c r="H106" i="20"/>
  <c r="F106" i="20"/>
  <c r="C106" i="20"/>
  <c r="J105" i="20"/>
  <c r="H105" i="20"/>
  <c r="F105" i="20"/>
  <c r="C105" i="20"/>
  <c r="J104" i="20"/>
  <c r="H104" i="20"/>
  <c r="F104" i="20"/>
  <c r="C104" i="20"/>
  <c r="J103" i="20"/>
  <c r="H103" i="20"/>
  <c r="F103" i="20"/>
  <c r="C103" i="20"/>
  <c r="J102" i="20"/>
  <c r="H102" i="20"/>
  <c r="F102" i="20"/>
  <c r="C102" i="20"/>
  <c r="J101" i="20"/>
  <c r="H101" i="20"/>
  <c r="F101" i="20"/>
  <c r="C101" i="20"/>
  <c r="J100" i="20"/>
  <c r="H100" i="20"/>
  <c r="F100" i="20"/>
  <c r="C100" i="20"/>
  <c r="J99" i="20"/>
  <c r="H99" i="20"/>
  <c r="F99" i="20"/>
  <c r="C99" i="20"/>
  <c r="J98" i="20"/>
  <c r="H98" i="20"/>
  <c r="F98" i="20"/>
  <c r="C98" i="20"/>
  <c r="J97" i="20"/>
  <c r="H97" i="20"/>
  <c r="F97" i="20"/>
  <c r="C97" i="20"/>
  <c r="J96" i="20"/>
  <c r="H96" i="20"/>
  <c r="F96" i="20"/>
  <c r="C96" i="20"/>
  <c r="J95" i="20"/>
  <c r="H95" i="20"/>
  <c r="F95" i="20"/>
  <c r="C95" i="20"/>
  <c r="J94" i="20"/>
  <c r="H94" i="20"/>
  <c r="F94" i="20"/>
  <c r="C94" i="20"/>
  <c r="J93" i="20"/>
  <c r="H93" i="20"/>
  <c r="F93" i="20"/>
  <c r="C93" i="20"/>
  <c r="J92" i="20"/>
  <c r="H92" i="20"/>
  <c r="F92" i="20"/>
  <c r="C92" i="20"/>
  <c r="J91" i="20"/>
  <c r="H91" i="20"/>
  <c r="F91" i="20"/>
  <c r="C91" i="20"/>
  <c r="J90" i="20"/>
  <c r="H90" i="20"/>
  <c r="F90" i="20"/>
  <c r="C90" i="20"/>
  <c r="J107" i="19"/>
  <c r="H107" i="19"/>
  <c r="F107" i="19"/>
  <c r="C107" i="19"/>
  <c r="J106" i="19"/>
  <c r="H106" i="19"/>
  <c r="F106" i="19"/>
  <c r="C106" i="19"/>
  <c r="J105" i="19"/>
  <c r="H105" i="19"/>
  <c r="F105" i="19"/>
  <c r="C105" i="19"/>
  <c r="J104" i="19"/>
  <c r="H104" i="19"/>
  <c r="F104" i="19"/>
  <c r="C104" i="19"/>
  <c r="J103" i="19"/>
  <c r="H103" i="19"/>
  <c r="F103" i="19"/>
  <c r="C103" i="19"/>
  <c r="J102" i="19"/>
  <c r="H102" i="19"/>
  <c r="F102" i="19"/>
  <c r="C102" i="19"/>
  <c r="J101" i="19"/>
  <c r="H101" i="19"/>
  <c r="F101" i="19"/>
  <c r="C101" i="19"/>
  <c r="J100" i="19"/>
  <c r="H100" i="19"/>
  <c r="F100" i="19"/>
  <c r="C100" i="19"/>
  <c r="J99" i="19"/>
  <c r="H99" i="19"/>
  <c r="F99" i="19"/>
  <c r="C99" i="19"/>
  <c r="J98" i="19"/>
  <c r="H98" i="19"/>
  <c r="F98" i="19"/>
  <c r="C98" i="19"/>
  <c r="J97" i="19"/>
  <c r="H97" i="19"/>
  <c r="F97" i="19"/>
  <c r="C97" i="19"/>
  <c r="J96" i="19"/>
  <c r="H96" i="19"/>
  <c r="F96" i="19"/>
  <c r="C96" i="19"/>
  <c r="J95" i="19"/>
  <c r="H95" i="19"/>
  <c r="F95" i="19"/>
  <c r="C95" i="19"/>
  <c r="J94" i="19"/>
  <c r="H94" i="19"/>
  <c r="F94" i="19"/>
  <c r="C94" i="19"/>
  <c r="J93" i="19"/>
  <c r="H93" i="19"/>
  <c r="F93" i="19"/>
  <c r="C93" i="19"/>
  <c r="J92" i="19"/>
  <c r="H92" i="19"/>
  <c r="F92" i="19"/>
  <c r="C92" i="19"/>
  <c r="J91" i="19"/>
  <c r="H91" i="19"/>
  <c r="F91" i="19"/>
  <c r="C91" i="19"/>
  <c r="J90" i="19"/>
  <c r="H90" i="19"/>
  <c r="F90" i="19"/>
  <c r="C90" i="19"/>
  <c r="J107" i="18"/>
  <c r="H107" i="18"/>
  <c r="F107" i="18"/>
  <c r="C107" i="18"/>
  <c r="J106" i="18"/>
  <c r="H106" i="18"/>
  <c r="F106" i="18"/>
  <c r="C106" i="18"/>
  <c r="J105" i="18"/>
  <c r="H105" i="18"/>
  <c r="F105" i="18"/>
  <c r="C105" i="18"/>
  <c r="J104" i="18"/>
  <c r="H104" i="18"/>
  <c r="F104" i="18"/>
  <c r="C104" i="18"/>
  <c r="J103" i="18"/>
  <c r="H103" i="18"/>
  <c r="F103" i="18"/>
  <c r="C103" i="18"/>
  <c r="J102" i="18"/>
  <c r="H102" i="18"/>
  <c r="F102" i="18"/>
  <c r="C102" i="18"/>
  <c r="J101" i="18"/>
  <c r="H101" i="18"/>
  <c r="F101" i="18"/>
  <c r="C101" i="18"/>
  <c r="J100" i="18"/>
  <c r="H100" i="18"/>
  <c r="F100" i="18"/>
  <c r="C100" i="18"/>
  <c r="J99" i="18"/>
  <c r="H99" i="18"/>
  <c r="F99" i="18"/>
  <c r="C99" i="18"/>
  <c r="J98" i="18"/>
  <c r="H98" i="18"/>
  <c r="F98" i="18"/>
  <c r="C98" i="18"/>
  <c r="J97" i="18"/>
  <c r="H97" i="18"/>
  <c r="F97" i="18"/>
  <c r="C97" i="18"/>
  <c r="J96" i="18"/>
  <c r="H96" i="18"/>
  <c r="F96" i="18"/>
  <c r="C96" i="18"/>
  <c r="J95" i="18"/>
  <c r="H95" i="18"/>
  <c r="F95" i="18"/>
  <c r="C95" i="18"/>
  <c r="J94" i="18"/>
  <c r="H94" i="18"/>
  <c r="F94" i="18"/>
  <c r="C94" i="18"/>
  <c r="J93" i="18"/>
  <c r="H93" i="18"/>
  <c r="F93" i="18"/>
  <c r="C93" i="18"/>
  <c r="J92" i="18"/>
  <c r="H92" i="18"/>
  <c r="F92" i="18"/>
  <c r="C92" i="18"/>
  <c r="J91" i="18"/>
  <c r="H91" i="18"/>
  <c r="F91" i="18"/>
  <c r="C91" i="18"/>
  <c r="J90" i="18"/>
  <c r="H90" i="18"/>
  <c r="F90" i="18"/>
  <c r="C90" i="18"/>
  <c r="J107" i="17"/>
  <c r="H107" i="17"/>
  <c r="F107" i="17"/>
  <c r="C107" i="17"/>
  <c r="J106" i="17"/>
  <c r="H106" i="17"/>
  <c r="F106" i="17"/>
  <c r="C106" i="17"/>
  <c r="J105" i="17"/>
  <c r="H105" i="17"/>
  <c r="F105" i="17"/>
  <c r="C105" i="17"/>
  <c r="J104" i="17"/>
  <c r="H104" i="17"/>
  <c r="F104" i="17"/>
  <c r="C104" i="17"/>
  <c r="J103" i="17"/>
  <c r="H103" i="17"/>
  <c r="F103" i="17"/>
  <c r="C103" i="17"/>
  <c r="J102" i="17"/>
  <c r="H102" i="17"/>
  <c r="F102" i="17"/>
  <c r="C102" i="17"/>
  <c r="J101" i="17"/>
  <c r="H101" i="17"/>
  <c r="F101" i="17"/>
  <c r="C101" i="17"/>
  <c r="J100" i="17"/>
  <c r="H100" i="17"/>
  <c r="F100" i="17"/>
  <c r="C100" i="17"/>
  <c r="J99" i="17"/>
  <c r="H99" i="17"/>
  <c r="F99" i="17"/>
  <c r="C99" i="17"/>
  <c r="J98" i="17"/>
  <c r="H98" i="17"/>
  <c r="F98" i="17"/>
  <c r="C98" i="17"/>
  <c r="J97" i="17"/>
  <c r="H97" i="17"/>
  <c r="F97" i="17"/>
  <c r="C97" i="17"/>
  <c r="J96" i="17"/>
  <c r="H96" i="17"/>
  <c r="F96" i="17"/>
  <c r="C96" i="17"/>
  <c r="J95" i="17"/>
  <c r="H95" i="17"/>
  <c r="F95" i="17"/>
  <c r="C95" i="17"/>
  <c r="J94" i="17"/>
  <c r="H94" i="17"/>
  <c r="F94" i="17"/>
  <c r="C94" i="17"/>
  <c r="J93" i="17"/>
  <c r="H93" i="17"/>
  <c r="F93" i="17"/>
  <c r="C93" i="17"/>
  <c r="J92" i="17"/>
  <c r="H92" i="17"/>
  <c r="F92" i="17"/>
  <c r="C92" i="17"/>
  <c r="J91" i="17"/>
  <c r="H91" i="17"/>
  <c r="F91" i="17"/>
  <c r="C91" i="17"/>
  <c r="J90" i="17"/>
  <c r="H90" i="17"/>
  <c r="F90" i="17"/>
  <c r="C90" i="17"/>
  <c r="J107" i="16"/>
  <c r="H107" i="16"/>
  <c r="F107" i="16"/>
  <c r="C107" i="16"/>
  <c r="J106" i="16"/>
  <c r="H106" i="16"/>
  <c r="F106" i="16"/>
  <c r="C106" i="16"/>
  <c r="J105" i="16"/>
  <c r="H105" i="16"/>
  <c r="F105" i="16"/>
  <c r="C105" i="16"/>
  <c r="J104" i="16"/>
  <c r="H104" i="16"/>
  <c r="F104" i="16"/>
  <c r="C104" i="16"/>
  <c r="J103" i="16"/>
  <c r="H103" i="16"/>
  <c r="F103" i="16"/>
  <c r="C103" i="16"/>
  <c r="J102" i="16"/>
  <c r="H102" i="16"/>
  <c r="F102" i="16"/>
  <c r="C102" i="16"/>
  <c r="J101" i="16"/>
  <c r="H101" i="16"/>
  <c r="F101" i="16"/>
  <c r="C101" i="16"/>
  <c r="J100" i="16"/>
  <c r="H100" i="16"/>
  <c r="F100" i="16"/>
  <c r="C100" i="16"/>
  <c r="J99" i="16"/>
  <c r="H99" i="16"/>
  <c r="F99" i="16"/>
  <c r="C99" i="16"/>
  <c r="J98" i="16"/>
  <c r="H98" i="16"/>
  <c r="F98" i="16"/>
  <c r="C98" i="16"/>
  <c r="J97" i="16"/>
  <c r="H97" i="16"/>
  <c r="F97" i="16"/>
  <c r="C97" i="16"/>
  <c r="J96" i="16"/>
  <c r="H96" i="16"/>
  <c r="F96" i="16"/>
  <c r="C96" i="16"/>
  <c r="J95" i="16"/>
  <c r="H95" i="16"/>
  <c r="F95" i="16"/>
  <c r="C95" i="16"/>
  <c r="J94" i="16"/>
  <c r="H94" i="16"/>
  <c r="F94" i="16"/>
  <c r="C94" i="16"/>
  <c r="J93" i="16"/>
  <c r="H93" i="16"/>
  <c r="F93" i="16"/>
  <c r="C93" i="16"/>
  <c r="J92" i="16"/>
  <c r="H92" i="16"/>
  <c r="F92" i="16"/>
  <c r="C92" i="16"/>
  <c r="J91" i="16"/>
  <c r="H91" i="16"/>
  <c r="F91" i="16"/>
  <c r="C91" i="16"/>
  <c r="J90" i="16"/>
  <c r="H90" i="16"/>
  <c r="F90" i="16"/>
  <c r="C90" i="16"/>
  <c r="J107" i="15"/>
  <c r="H107" i="15"/>
  <c r="F107" i="15"/>
  <c r="C107" i="15"/>
  <c r="J106" i="15"/>
  <c r="H106" i="15"/>
  <c r="F106" i="15"/>
  <c r="C106" i="15"/>
  <c r="J105" i="15"/>
  <c r="H105" i="15"/>
  <c r="F105" i="15"/>
  <c r="C105" i="15"/>
  <c r="J104" i="15"/>
  <c r="H104" i="15"/>
  <c r="F104" i="15"/>
  <c r="C104" i="15"/>
  <c r="J103" i="15"/>
  <c r="H103" i="15"/>
  <c r="F103" i="15"/>
  <c r="C103" i="15"/>
  <c r="J102" i="15"/>
  <c r="H102" i="15"/>
  <c r="F102" i="15"/>
  <c r="C102" i="15"/>
  <c r="J101" i="15"/>
  <c r="H101" i="15"/>
  <c r="F101" i="15"/>
  <c r="C101" i="15"/>
  <c r="J100" i="15"/>
  <c r="H100" i="15"/>
  <c r="F100" i="15"/>
  <c r="C100" i="15"/>
  <c r="J99" i="15"/>
  <c r="H99" i="15"/>
  <c r="F99" i="15"/>
  <c r="C99" i="15"/>
  <c r="J98" i="15"/>
  <c r="H98" i="15"/>
  <c r="F98" i="15"/>
  <c r="C98" i="15"/>
  <c r="J97" i="15"/>
  <c r="H97" i="15"/>
  <c r="F97" i="15"/>
  <c r="C97" i="15"/>
  <c r="J96" i="15"/>
  <c r="H96" i="15"/>
  <c r="F96" i="15"/>
  <c r="C96" i="15"/>
  <c r="J95" i="15"/>
  <c r="H95" i="15"/>
  <c r="F95" i="15"/>
  <c r="C95" i="15"/>
  <c r="J94" i="15"/>
  <c r="H94" i="15"/>
  <c r="F94" i="15"/>
  <c r="C94" i="15"/>
  <c r="J93" i="15"/>
  <c r="H93" i="15"/>
  <c r="F93" i="15"/>
  <c r="C93" i="15"/>
  <c r="J92" i="15"/>
  <c r="H92" i="15"/>
  <c r="F92" i="15"/>
  <c r="C92" i="15"/>
  <c r="J91" i="15"/>
  <c r="H91" i="15"/>
  <c r="F91" i="15"/>
  <c r="C91" i="15"/>
  <c r="J90" i="15"/>
  <c r="H90" i="15"/>
  <c r="F90" i="15"/>
  <c r="C90" i="15"/>
  <c r="J107" i="14"/>
  <c r="H107" i="14"/>
  <c r="F107" i="14"/>
  <c r="C107" i="14"/>
  <c r="J106" i="14"/>
  <c r="H106" i="14"/>
  <c r="F106" i="14"/>
  <c r="C106" i="14"/>
  <c r="J105" i="14"/>
  <c r="H105" i="14"/>
  <c r="F105" i="14"/>
  <c r="C105" i="14"/>
  <c r="J104" i="14"/>
  <c r="H104" i="14"/>
  <c r="F104" i="14"/>
  <c r="C104" i="14"/>
  <c r="J103" i="14"/>
  <c r="H103" i="14"/>
  <c r="F103" i="14"/>
  <c r="C103" i="14"/>
  <c r="J102" i="14"/>
  <c r="H102" i="14"/>
  <c r="F102" i="14"/>
  <c r="C102" i="14"/>
  <c r="J101" i="14"/>
  <c r="H101" i="14"/>
  <c r="F101" i="14"/>
  <c r="C101" i="14"/>
  <c r="J100" i="14"/>
  <c r="H100" i="14"/>
  <c r="F100" i="14"/>
  <c r="C100" i="14"/>
  <c r="J99" i="14"/>
  <c r="H99" i="14"/>
  <c r="F99" i="14"/>
  <c r="C99" i="14"/>
  <c r="J98" i="14"/>
  <c r="H98" i="14"/>
  <c r="F98" i="14"/>
  <c r="C98" i="14"/>
  <c r="J97" i="14"/>
  <c r="H97" i="14"/>
  <c r="F97" i="14"/>
  <c r="C97" i="14"/>
  <c r="J96" i="14"/>
  <c r="H96" i="14"/>
  <c r="F96" i="14"/>
  <c r="C96" i="14"/>
  <c r="J95" i="14"/>
  <c r="H95" i="14"/>
  <c r="F95" i="14"/>
  <c r="C95" i="14"/>
  <c r="J94" i="14"/>
  <c r="H94" i="14"/>
  <c r="F94" i="14"/>
  <c r="C94" i="14"/>
  <c r="J93" i="14"/>
  <c r="H93" i="14"/>
  <c r="F93" i="14"/>
  <c r="C93" i="14"/>
  <c r="J92" i="14"/>
  <c r="H92" i="14"/>
  <c r="F92" i="14"/>
  <c r="C92" i="14"/>
  <c r="J91" i="14"/>
  <c r="H91" i="14"/>
  <c r="F91" i="14"/>
  <c r="C91" i="14"/>
  <c r="J90" i="14"/>
  <c r="H90" i="14"/>
  <c r="F90" i="14"/>
  <c r="C90" i="14"/>
  <c r="J107" i="13"/>
  <c r="H107" i="13"/>
  <c r="F107" i="13"/>
  <c r="C107" i="13"/>
  <c r="J106" i="13"/>
  <c r="H106" i="13"/>
  <c r="F106" i="13"/>
  <c r="C106" i="13"/>
  <c r="J105" i="13"/>
  <c r="H105" i="13"/>
  <c r="F105" i="13"/>
  <c r="C105" i="13"/>
  <c r="J104" i="13"/>
  <c r="H104" i="13"/>
  <c r="F104" i="13"/>
  <c r="C104" i="13"/>
  <c r="J103" i="13"/>
  <c r="H103" i="13"/>
  <c r="F103" i="13"/>
  <c r="C103" i="13"/>
  <c r="J102" i="13"/>
  <c r="H102" i="13"/>
  <c r="F102" i="13"/>
  <c r="C102" i="13"/>
  <c r="J101" i="13"/>
  <c r="H101" i="13"/>
  <c r="F101" i="13"/>
  <c r="C101" i="13"/>
  <c r="J100" i="13"/>
  <c r="H100" i="13"/>
  <c r="F100" i="13"/>
  <c r="C100" i="13"/>
  <c r="J99" i="13"/>
  <c r="H99" i="13"/>
  <c r="F99" i="13"/>
  <c r="C99" i="13"/>
  <c r="J98" i="13"/>
  <c r="H98" i="13"/>
  <c r="F98" i="13"/>
  <c r="C98" i="13"/>
  <c r="J97" i="13"/>
  <c r="H97" i="13"/>
  <c r="F97" i="13"/>
  <c r="C97" i="13"/>
  <c r="J96" i="13"/>
  <c r="H96" i="13"/>
  <c r="F96" i="13"/>
  <c r="C96" i="13"/>
  <c r="J95" i="13"/>
  <c r="H95" i="13"/>
  <c r="F95" i="13"/>
  <c r="C95" i="13"/>
  <c r="J94" i="13"/>
  <c r="H94" i="13"/>
  <c r="F94" i="13"/>
  <c r="C94" i="13"/>
  <c r="J93" i="13"/>
  <c r="H93" i="13"/>
  <c r="F93" i="13"/>
  <c r="C93" i="13"/>
  <c r="J92" i="13"/>
  <c r="H92" i="13"/>
  <c r="F92" i="13"/>
  <c r="C92" i="13"/>
  <c r="J91" i="13"/>
  <c r="H91" i="13"/>
  <c r="F91" i="13"/>
  <c r="C91" i="13"/>
  <c r="J90" i="13"/>
  <c r="H90" i="13"/>
  <c r="F90" i="13"/>
  <c r="C90" i="13"/>
  <c r="J107" i="12"/>
  <c r="H107" i="12"/>
  <c r="F107" i="12"/>
  <c r="C107" i="12"/>
  <c r="J106" i="12"/>
  <c r="H106" i="12"/>
  <c r="F106" i="12"/>
  <c r="C106" i="12"/>
  <c r="J105" i="12"/>
  <c r="H105" i="12"/>
  <c r="F105" i="12"/>
  <c r="C105" i="12"/>
  <c r="J104" i="12"/>
  <c r="H104" i="12"/>
  <c r="F104" i="12"/>
  <c r="C104" i="12"/>
  <c r="J103" i="12"/>
  <c r="H103" i="12"/>
  <c r="F103" i="12"/>
  <c r="C103" i="12"/>
  <c r="J102" i="12"/>
  <c r="H102" i="12"/>
  <c r="F102" i="12"/>
  <c r="C102" i="12"/>
  <c r="J101" i="12"/>
  <c r="H101" i="12"/>
  <c r="F101" i="12"/>
  <c r="C101" i="12"/>
  <c r="J100" i="12"/>
  <c r="H100" i="12"/>
  <c r="F100" i="12"/>
  <c r="C100" i="12"/>
  <c r="J99" i="12"/>
  <c r="H99" i="12"/>
  <c r="F99" i="12"/>
  <c r="C99" i="12"/>
  <c r="J98" i="12"/>
  <c r="H98" i="12"/>
  <c r="F98" i="12"/>
  <c r="C98" i="12"/>
  <c r="J97" i="12"/>
  <c r="H97" i="12"/>
  <c r="F97" i="12"/>
  <c r="C97" i="12"/>
  <c r="J96" i="12"/>
  <c r="H96" i="12"/>
  <c r="F96" i="12"/>
  <c r="C96" i="12"/>
  <c r="J95" i="12"/>
  <c r="H95" i="12"/>
  <c r="F95" i="12"/>
  <c r="C95" i="12"/>
  <c r="J94" i="12"/>
  <c r="H94" i="12"/>
  <c r="F94" i="12"/>
  <c r="C94" i="12"/>
  <c r="J93" i="12"/>
  <c r="H93" i="12"/>
  <c r="F93" i="12"/>
  <c r="C93" i="12"/>
  <c r="J92" i="12"/>
  <c r="H92" i="12"/>
  <c r="F92" i="12"/>
  <c r="C92" i="12"/>
  <c r="J91" i="12"/>
  <c r="H91" i="12"/>
  <c r="F91" i="12"/>
  <c r="C91" i="12"/>
  <c r="J90" i="12"/>
  <c r="H90" i="12"/>
  <c r="F90" i="12"/>
  <c r="C90" i="12"/>
  <c r="J107" i="11"/>
  <c r="H107" i="11"/>
  <c r="F107" i="11"/>
  <c r="C107" i="11"/>
  <c r="J106" i="11"/>
  <c r="H106" i="11"/>
  <c r="F106" i="11"/>
  <c r="C106" i="11"/>
  <c r="J105" i="11"/>
  <c r="H105" i="11"/>
  <c r="F105" i="11"/>
  <c r="C105" i="11"/>
  <c r="J104" i="11"/>
  <c r="H104" i="11"/>
  <c r="F104" i="11"/>
  <c r="C104" i="11"/>
  <c r="J103" i="11"/>
  <c r="H103" i="11"/>
  <c r="F103" i="11"/>
  <c r="C103" i="11"/>
  <c r="J102" i="11"/>
  <c r="H102" i="11"/>
  <c r="F102" i="11"/>
  <c r="C102" i="11"/>
  <c r="J101" i="11"/>
  <c r="H101" i="11"/>
  <c r="F101" i="11"/>
  <c r="C101" i="11"/>
  <c r="J100" i="11"/>
  <c r="H100" i="11"/>
  <c r="F100" i="11"/>
  <c r="C100" i="11"/>
  <c r="J99" i="11"/>
  <c r="H99" i="11"/>
  <c r="F99" i="11"/>
  <c r="C99" i="11"/>
  <c r="J98" i="11"/>
  <c r="H98" i="11"/>
  <c r="F98" i="11"/>
  <c r="C98" i="11"/>
  <c r="J97" i="11"/>
  <c r="H97" i="11"/>
  <c r="F97" i="11"/>
  <c r="C97" i="11"/>
  <c r="J96" i="11"/>
  <c r="H96" i="11"/>
  <c r="F96" i="11"/>
  <c r="C96" i="11"/>
  <c r="J95" i="11"/>
  <c r="H95" i="11"/>
  <c r="F95" i="11"/>
  <c r="C95" i="11"/>
  <c r="J94" i="11"/>
  <c r="H94" i="11"/>
  <c r="F94" i="11"/>
  <c r="C94" i="11"/>
  <c r="J93" i="11"/>
  <c r="H93" i="11"/>
  <c r="F93" i="11"/>
  <c r="C93" i="11"/>
  <c r="J92" i="11"/>
  <c r="H92" i="11"/>
  <c r="F92" i="11"/>
  <c r="C92" i="11"/>
  <c r="J91" i="11"/>
  <c r="H91" i="11"/>
  <c r="F91" i="11"/>
  <c r="C91" i="11"/>
  <c r="J90" i="11"/>
  <c r="H90" i="11"/>
  <c r="F90" i="11"/>
  <c r="C90" i="11"/>
  <c r="J107" i="10"/>
  <c r="H107" i="10"/>
  <c r="F107" i="10"/>
  <c r="C107" i="10"/>
  <c r="J106" i="10"/>
  <c r="H106" i="10"/>
  <c r="F106" i="10"/>
  <c r="C106" i="10"/>
  <c r="J105" i="10"/>
  <c r="H105" i="10"/>
  <c r="F105" i="10"/>
  <c r="C105" i="10"/>
  <c r="J104" i="10"/>
  <c r="H104" i="10"/>
  <c r="F104" i="10"/>
  <c r="C104" i="10"/>
  <c r="J103" i="10"/>
  <c r="H103" i="10"/>
  <c r="F103" i="10"/>
  <c r="C103" i="10"/>
  <c r="J102" i="10"/>
  <c r="H102" i="10"/>
  <c r="F102" i="10"/>
  <c r="C102" i="10"/>
  <c r="J101" i="10"/>
  <c r="H101" i="10"/>
  <c r="F101" i="10"/>
  <c r="C101" i="10"/>
  <c r="J100" i="10"/>
  <c r="H100" i="10"/>
  <c r="F100" i="10"/>
  <c r="C100" i="10"/>
  <c r="J99" i="10"/>
  <c r="H99" i="10"/>
  <c r="F99" i="10"/>
  <c r="C99" i="10"/>
  <c r="J98" i="10"/>
  <c r="H98" i="10"/>
  <c r="F98" i="10"/>
  <c r="C98" i="10"/>
  <c r="J97" i="10"/>
  <c r="H97" i="10"/>
  <c r="F97" i="10"/>
  <c r="C97" i="10"/>
  <c r="J96" i="10"/>
  <c r="H96" i="10"/>
  <c r="F96" i="10"/>
  <c r="C96" i="10"/>
  <c r="J95" i="10"/>
  <c r="H95" i="10"/>
  <c r="F95" i="10"/>
  <c r="C95" i="10"/>
  <c r="J94" i="10"/>
  <c r="H94" i="10"/>
  <c r="F94" i="10"/>
  <c r="C94" i="10"/>
  <c r="J93" i="10"/>
  <c r="H93" i="10"/>
  <c r="F93" i="10"/>
  <c r="C93" i="10"/>
  <c r="J92" i="10"/>
  <c r="H92" i="10"/>
  <c r="F92" i="10"/>
  <c r="C92" i="10"/>
  <c r="J91" i="10"/>
  <c r="H91" i="10"/>
  <c r="F91" i="10"/>
  <c r="C91" i="10"/>
  <c r="J90" i="10"/>
  <c r="H90" i="10"/>
  <c r="F90" i="10"/>
  <c r="C90" i="10"/>
  <c r="J107" i="9"/>
  <c r="H107" i="9"/>
  <c r="F107" i="9"/>
  <c r="C107" i="9"/>
  <c r="J106" i="9"/>
  <c r="H106" i="9"/>
  <c r="F106" i="9"/>
  <c r="C106" i="9"/>
  <c r="J105" i="9"/>
  <c r="H105" i="9"/>
  <c r="F105" i="9"/>
  <c r="C105" i="9"/>
  <c r="J104" i="9"/>
  <c r="H104" i="9"/>
  <c r="F104" i="9"/>
  <c r="C104" i="9"/>
  <c r="J103" i="9"/>
  <c r="H103" i="9"/>
  <c r="F103" i="9"/>
  <c r="C103" i="9"/>
  <c r="J102" i="9"/>
  <c r="H102" i="9"/>
  <c r="F102" i="9"/>
  <c r="C102" i="9"/>
  <c r="J101" i="9"/>
  <c r="H101" i="9"/>
  <c r="F101" i="9"/>
  <c r="C101" i="9"/>
  <c r="J100" i="9"/>
  <c r="H100" i="9"/>
  <c r="F100" i="9"/>
  <c r="C100" i="9"/>
  <c r="J99" i="9"/>
  <c r="H99" i="9"/>
  <c r="F99" i="9"/>
  <c r="C99" i="9"/>
  <c r="J98" i="9"/>
  <c r="H98" i="9"/>
  <c r="F98" i="9"/>
  <c r="C98" i="9"/>
  <c r="J97" i="9"/>
  <c r="H97" i="9"/>
  <c r="F97" i="9"/>
  <c r="C97" i="9"/>
  <c r="J96" i="9"/>
  <c r="H96" i="9"/>
  <c r="F96" i="9"/>
  <c r="C96" i="9"/>
  <c r="J95" i="9"/>
  <c r="H95" i="9"/>
  <c r="F95" i="9"/>
  <c r="C95" i="9"/>
  <c r="J94" i="9"/>
  <c r="H94" i="9"/>
  <c r="F94" i="9"/>
  <c r="C94" i="9"/>
  <c r="J93" i="9"/>
  <c r="H93" i="9"/>
  <c r="F93" i="9"/>
  <c r="C93" i="9"/>
  <c r="J92" i="9"/>
  <c r="H92" i="9"/>
  <c r="F92" i="9"/>
  <c r="C92" i="9"/>
  <c r="J91" i="9"/>
  <c r="H91" i="9"/>
  <c r="F91" i="9"/>
  <c r="C91" i="9"/>
  <c r="J90" i="9"/>
  <c r="H90" i="9"/>
  <c r="F90" i="9"/>
  <c r="C90" i="9"/>
  <c r="J107" i="3"/>
  <c r="H107" i="3"/>
  <c r="F107" i="3"/>
  <c r="C107" i="3"/>
  <c r="J106" i="3"/>
  <c r="H106" i="3"/>
  <c r="F106" i="3"/>
  <c r="C106" i="3"/>
  <c r="J105" i="3"/>
  <c r="H105" i="3"/>
  <c r="F105" i="3"/>
  <c r="C105" i="3"/>
  <c r="J104" i="3"/>
  <c r="H104" i="3"/>
  <c r="F104" i="3"/>
  <c r="C104" i="3"/>
  <c r="J103" i="3"/>
  <c r="H103" i="3"/>
  <c r="F103" i="3"/>
  <c r="C103" i="3"/>
  <c r="J102" i="3"/>
  <c r="H102" i="3"/>
  <c r="F102" i="3"/>
  <c r="C102" i="3"/>
  <c r="J101" i="3"/>
  <c r="H101" i="3"/>
  <c r="F101" i="3"/>
  <c r="C101" i="3"/>
  <c r="J100" i="3"/>
  <c r="H100" i="3"/>
  <c r="F100" i="3"/>
  <c r="C100" i="3"/>
  <c r="J99" i="3"/>
  <c r="H99" i="3"/>
  <c r="F99" i="3"/>
  <c r="C99" i="3"/>
  <c r="J98" i="3"/>
  <c r="H98" i="3"/>
  <c r="F98" i="3"/>
  <c r="C98" i="3"/>
  <c r="J97" i="3"/>
  <c r="H97" i="3"/>
  <c r="F97" i="3"/>
  <c r="C97" i="3"/>
  <c r="J96" i="3"/>
  <c r="H96" i="3"/>
  <c r="F96" i="3"/>
  <c r="C96" i="3"/>
  <c r="J95" i="3"/>
  <c r="H95" i="3"/>
  <c r="F95" i="3"/>
  <c r="C95" i="3"/>
  <c r="J94" i="3"/>
  <c r="H94" i="3"/>
  <c r="F94" i="3"/>
  <c r="C94" i="3"/>
  <c r="J93" i="3"/>
  <c r="H93" i="3"/>
  <c r="F93" i="3"/>
  <c r="C93" i="3"/>
  <c r="J92" i="3"/>
  <c r="H92" i="3"/>
  <c r="F92" i="3"/>
  <c r="C92" i="3"/>
  <c r="J91" i="3"/>
  <c r="H91" i="3"/>
  <c r="F91" i="3"/>
  <c r="C91" i="3"/>
  <c r="J90" i="3"/>
  <c r="H90" i="3"/>
  <c r="F90" i="3"/>
  <c r="C90" i="3"/>
  <c r="F86" i="3"/>
  <c r="F86" i="9"/>
  <c r="F86" i="10"/>
  <c r="F86" i="11"/>
  <c r="F86" i="12"/>
  <c r="F86" i="14"/>
  <c r="F86" i="15"/>
  <c r="F86" i="16"/>
  <c r="F86" i="17"/>
  <c r="F86" i="18"/>
  <c r="F86" i="19"/>
  <c r="F86" i="20"/>
  <c r="F86" i="21"/>
  <c r="F86" i="22"/>
  <c r="F86" i="23"/>
  <c r="F86" i="24"/>
  <c r="F86" i="25"/>
  <c r="F86" i="26"/>
  <c r="F87" i="27"/>
  <c r="F86" i="13"/>
  <c r="AH4" i="31" l="1"/>
  <c r="BZ4" i="31"/>
  <c r="D5" i="31"/>
  <c r="H5" i="31"/>
  <c r="L5" i="31"/>
  <c r="P5" i="31"/>
  <c r="T5" i="31"/>
  <c r="X5" i="31"/>
  <c r="AB5" i="31"/>
  <c r="AF5" i="31"/>
  <c r="AJ5" i="31"/>
  <c r="AN5" i="31"/>
  <c r="AR5" i="31"/>
  <c r="AV5" i="31"/>
  <c r="AZ5" i="31"/>
  <c r="BA5" i="31" s="1"/>
  <c r="BD5" i="31"/>
  <c r="BE5" i="31" s="1"/>
  <c r="BH5" i="31"/>
  <c r="BL5" i="31"/>
  <c r="BN5" i="31" s="1"/>
  <c r="BP5" i="31"/>
  <c r="BR5" i="31" s="1"/>
  <c r="BT5" i="31"/>
  <c r="BX5" i="31"/>
  <c r="CB5" i="31"/>
  <c r="CF5" i="31"/>
  <c r="CG5" i="31" s="1"/>
  <c r="CJ5" i="31"/>
  <c r="CL5" i="31" s="1"/>
  <c r="CN5" i="31"/>
  <c r="CR5" i="31"/>
  <c r="CV5" i="31"/>
  <c r="CX5" i="31" s="1"/>
  <c r="CZ5" i="31"/>
  <c r="DB5" i="31" s="1"/>
  <c r="DD5" i="31"/>
  <c r="DH5" i="31"/>
  <c r="DJ5" i="31" s="1"/>
  <c r="DL5" i="31"/>
  <c r="DN5" i="31" s="1"/>
  <c r="DP5" i="31"/>
  <c r="DT5" i="31"/>
  <c r="DX5" i="31"/>
  <c r="EB5" i="31"/>
  <c r="ED5" i="31" s="1"/>
  <c r="D91" i="3" s="1"/>
  <c r="EF5" i="31"/>
  <c r="EH5" i="31" s="1"/>
  <c r="D92" i="3" s="1"/>
  <c r="EJ5" i="31"/>
  <c r="EN5" i="31"/>
  <c r="EP5" i="31" s="1"/>
  <c r="D94" i="3" s="1"/>
  <c r="ER5" i="31"/>
  <c r="ET5" i="31" s="1"/>
  <c r="D95" i="3" s="1"/>
  <c r="EV5" i="31"/>
  <c r="EZ5" i="31"/>
  <c r="FD5" i="31"/>
  <c r="FH5" i="31"/>
  <c r="FJ5" i="31" s="1"/>
  <c r="D99" i="3" s="1"/>
  <c r="FL5" i="31"/>
  <c r="FN5" i="31" s="1"/>
  <c r="D100" i="3" s="1"/>
  <c r="FP5" i="31"/>
  <c r="FT5" i="31"/>
  <c r="FV5" i="31" s="1"/>
  <c r="D102" i="3" s="1"/>
  <c r="FX5" i="31"/>
  <c r="FZ5" i="31" s="1"/>
  <c r="D103" i="3" s="1"/>
  <c r="GB5" i="31"/>
  <c r="GF5" i="31"/>
  <c r="GJ5" i="31"/>
  <c r="GN5" i="31"/>
  <c r="GP5" i="31" s="1"/>
  <c r="D107" i="3" s="1"/>
  <c r="D6" i="31"/>
  <c r="F6" i="31" s="1"/>
  <c r="H6" i="31"/>
  <c r="L6" i="31"/>
  <c r="P6" i="31"/>
  <c r="R6" i="31" s="1"/>
  <c r="T6" i="31"/>
  <c r="V6" i="31" s="1"/>
  <c r="X6" i="31"/>
  <c r="Z6" i="31" s="1"/>
  <c r="AB6" i="31"/>
  <c r="AF6" i="31"/>
  <c r="AJ6" i="31"/>
  <c r="AN6" i="31"/>
  <c r="AR6" i="31"/>
  <c r="AT6" i="31" s="1"/>
  <c r="AV6" i="31"/>
  <c r="AZ6" i="31"/>
  <c r="BD6" i="31"/>
  <c r="BF6" i="31" s="1"/>
  <c r="BH6" i="31"/>
  <c r="BJ6" i="31" s="1"/>
  <c r="BL6" i="31"/>
  <c r="BP6" i="31"/>
  <c r="BR6" i="31" s="1"/>
  <c r="BT6" i="31"/>
  <c r="BX6" i="31"/>
  <c r="CB6" i="31"/>
  <c r="CD6" i="31" s="1"/>
  <c r="CF6" i="31"/>
  <c r="CG6" i="31" s="1"/>
  <c r="CJ6" i="31"/>
  <c r="CN6" i="31"/>
  <c r="CR6" i="31"/>
  <c r="CT6" i="31" s="1"/>
  <c r="CV6" i="31"/>
  <c r="CX6" i="31" s="1"/>
  <c r="CZ6" i="31"/>
  <c r="DD6" i="31"/>
  <c r="DH6" i="31"/>
  <c r="DJ6" i="31" s="1"/>
  <c r="DL6" i="31"/>
  <c r="DN6" i="31" s="1"/>
  <c r="DP6" i="31"/>
  <c r="DT6" i="31"/>
  <c r="DX6" i="31"/>
  <c r="DZ6" i="31" s="1"/>
  <c r="D90" i="9" s="1"/>
  <c r="EB6" i="31"/>
  <c r="ED6" i="31" s="1"/>
  <c r="D91" i="9" s="1"/>
  <c r="EF6" i="31"/>
  <c r="EH6" i="31" s="1"/>
  <c r="D92" i="9" s="1"/>
  <c r="EJ6" i="31"/>
  <c r="EN6" i="31"/>
  <c r="EP6" i="31" s="1"/>
  <c r="D94" i="9" s="1"/>
  <c r="ER6" i="31"/>
  <c r="ET6" i="31" s="1"/>
  <c r="D95" i="9" s="1"/>
  <c r="EV6" i="31"/>
  <c r="EZ6" i="31"/>
  <c r="FD6" i="31"/>
  <c r="FF6" i="31" s="1"/>
  <c r="D98" i="9" s="1"/>
  <c r="FH6" i="31"/>
  <c r="FJ6" i="31" s="1"/>
  <c r="D99" i="9" s="1"/>
  <c r="FL6" i="31"/>
  <c r="FN6" i="31" s="1"/>
  <c r="D100" i="9" s="1"/>
  <c r="FP6" i="31"/>
  <c r="FT6" i="31"/>
  <c r="FV6" i="31" s="1"/>
  <c r="D102" i="9" s="1"/>
  <c r="FX6" i="31"/>
  <c r="FZ6" i="31" s="1"/>
  <c r="D103" i="9" s="1"/>
  <c r="GB6" i="31"/>
  <c r="GF6" i="31"/>
  <c r="GH6" i="31" s="1"/>
  <c r="D105" i="9" s="1"/>
  <c r="GJ6" i="31"/>
  <c r="GN6" i="31"/>
  <c r="GP6" i="31" s="1"/>
  <c r="D107" i="9" s="1"/>
  <c r="D7" i="31"/>
  <c r="F7" i="31" s="1"/>
  <c r="H7" i="31"/>
  <c r="L7" i="31"/>
  <c r="N7" i="31" s="1"/>
  <c r="P7" i="31"/>
  <c r="R7" i="31" s="1"/>
  <c r="T7" i="31"/>
  <c r="V7" i="31" s="1"/>
  <c r="X7" i="31"/>
  <c r="AB7" i="31"/>
  <c r="AF7" i="31"/>
  <c r="AJ7" i="31"/>
  <c r="AN7" i="31"/>
  <c r="AR7" i="31"/>
  <c r="AT7" i="31" s="1"/>
  <c r="AV7" i="31"/>
  <c r="AZ7" i="31"/>
  <c r="BD7" i="31"/>
  <c r="BE7" i="31" s="1"/>
  <c r="BH7" i="31"/>
  <c r="BJ7" i="31" s="1"/>
  <c r="BL7" i="31"/>
  <c r="BM7" i="31" s="1"/>
  <c r="BP7" i="31"/>
  <c r="BR7" i="31" s="1"/>
  <c r="BT7" i="31"/>
  <c r="BV7" i="31" s="1"/>
  <c r="BX7" i="31"/>
  <c r="CB7" i="31"/>
  <c r="CD7" i="31" s="1"/>
  <c r="CF7" i="31"/>
  <c r="CH7" i="31" s="1"/>
  <c r="CJ7" i="31"/>
  <c r="CN7" i="31"/>
  <c r="CP7" i="31" s="1"/>
  <c r="CR7" i="31"/>
  <c r="CT7" i="31" s="1"/>
  <c r="CV7" i="31"/>
  <c r="CZ7" i="31"/>
  <c r="DD7" i="31"/>
  <c r="DH7" i="31"/>
  <c r="DJ7" i="31" s="1"/>
  <c r="DL7" i="31"/>
  <c r="DN7" i="31" s="1"/>
  <c r="DP7" i="31"/>
  <c r="DT7" i="31"/>
  <c r="DV7" i="31" s="1"/>
  <c r="DX7" i="31"/>
  <c r="EB7" i="31"/>
  <c r="EF7" i="31"/>
  <c r="EH7" i="31" s="1"/>
  <c r="D92" i="10" s="1"/>
  <c r="EJ7" i="31"/>
  <c r="EN7" i="31"/>
  <c r="EP7" i="31" s="1"/>
  <c r="D94" i="10" s="1"/>
  <c r="ER7" i="31"/>
  <c r="ET7" i="31" s="1"/>
  <c r="D95" i="10" s="1"/>
  <c r="EV7" i="31"/>
  <c r="EZ7" i="31"/>
  <c r="FB7" i="31" s="1"/>
  <c r="D97" i="10" s="1"/>
  <c r="FD7" i="31"/>
  <c r="FH7" i="31"/>
  <c r="FJ7" i="31" s="1"/>
  <c r="D99" i="10" s="1"/>
  <c r="FL7" i="31"/>
  <c r="FN7" i="31" s="1"/>
  <c r="D100" i="10" s="1"/>
  <c r="FP7" i="31"/>
  <c r="FT7" i="31"/>
  <c r="FV7" i="31" s="1"/>
  <c r="D102" i="10" s="1"/>
  <c r="FX7" i="31"/>
  <c r="FZ7" i="31" s="1"/>
  <c r="D103" i="10" s="1"/>
  <c r="GB7" i="31"/>
  <c r="GF7" i="31"/>
  <c r="GH7" i="31" s="1"/>
  <c r="D105" i="10" s="1"/>
  <c r="GJ7" i="31"/>
  <c r="GL7" i="31" s="1"/>
  <c r="D106" i="10" s="1"/>
  <c r="GN7" i="31"/>
  <c r="GP7" i="31" s="1"/>
  <c r="D107" i="10" s="1"/>
  <c r="D8" i="31"/>
  <c r="F8" i="31" s="1"/>
  <c r="H8" i="31"/>
  <c r="L8" i="31"/>
  <c r="N8" i="31" s="1"/>
  <c r="P8" i="31"/>
  <c r="R8" i="31" s="1"/>
  <c r="T8" i="31"/>
  <c r="X8" i="31"/>
  <c r="AB8" i="31"/>
  <c r="AF8" i="31"/>
  <c r="AJ8" i="31"/>
  <c r="AN8" i="31"/>
  <c r="AR8" i="31"/>
  <c r="AV8" i="31"/>
  <c r="AZ8" i="31"/>
  <c r="BD8" i="31"/>
  <c r="BF8" i="31" s="1"/>
  <c r="BH8" i="31"/>
  <c r="BJ8" i="31" s="1"/>
  <c r="BL8" i="31"/>
  <c r="BP8" i="31"/>
  <c r="BR8" i="31" s="1"/>
  <c r="BT8" i="31"/>
  <c r="BX8" i="31"/>
  <c r="CB8" i="31"/>
  <c r="CD8" i="31" s="1"/>
  <c r="CF8" i="31"/>
  <c r="CH8" i="31" s="1"/>
  <c r="CJ8" i="31"/>
  <c r="CN8" i="31"/>
  <c r="CP8" i="31" s="1"/>
  <c r="CR8" i="31"/>
  <c r="CT8" i="31" s="1"/>
  <c r="CV8" i="31"/>
  <c r="CX8" i="31" s="1"/>
  <c r="CZ8" i="31"/>
  <c r="DB8" i="31" s="1"/>
  <c r="DD8" i="31"/>
  <c r="DF8" i="31" s="1"/>
  <c r="DH8" i="31"/>
  <c r="DL8" i="31"/>
  <c r="DN8" i="31" s="1"/>
  <c r="DP8" i="31"/>
  <c r="DT8" i="31"/>
  <c r="DV8" i="31" s="1"/>
  <c r="DX8" i="31"/>
  <c r="DZ8" i="31" s="1"/>
  <c r="D90" i="11" s="1"/>
  <c r="EB8" i="31"/>
  <c r="ED8" i="31" s="1"/>
  <c r="D91" i="11" s="1"/>
  <c r="EF8" i="31"/>
  <c r="EH8" i="31" s="1"/>
  <c r="D92" i="11" s="1"/>
  <c r="EJ8" i="31"/>
  <c r="EL8" i="31" s="1"/>
  <c r="D93" i="11" s="1"/>
  <c r="EN8" i="31"/>
  <c r="EP8" i="31" s="1"/>
  <c r="D94" i="11" s="1"/>
  <c r="ER8" i="31"/>
  <c r="ET8" i="31" s="1"/>
  <c r="D95" i="11" s="1"/>
  <c r="EV8" i="31"/>
  <c r="EZ8" i="31"/>
  <c r="FB8" i="31" s="1"/>
  <c r="D97" i="11" s="1"/>
  <c r="FD8" i="31"/>
  <c r="FF8" i="31" s="1"/>
  <c r="D98" i="11" s="1"/>
  <c r="FH8" i="31"/>
  <c r="FJ8" i="31" s="1"/>
  <c r="D99" i="11" s="1"/>
  <c r="FL8" i="31"/>
  <c r="FN8" i="31" s="1"/>
  <c r="D100" i="11" s="1"/>
  <c r="FP8" i="31"/>
  <c r="FR8" i="31" s="1"/>
  <c r="D101" i="11" s="1"/>
  <c r="FT8" i="31"/>
  <c r="FV8" i="31" s="1"/>
  <c r="D102" i="11" s="1"/>
  <c r="FX8" i="31"/>
  <c r="FZ8" i="31" s="1"/>
  <c r="D103" i="11" s="1"/>
  <c r="GB8" i="31"/>
  <c r="GF8" i="31"/>
  <c r="GH8" i="31" s="1"/>
  <c r="D105" i="11" s="1"/>
  <c r="GJ8" i="31"/>
  <c r="GL8" i="31" s="1"/>
  <c r="D106" i="11" s="1"/>
  <c r="GN8" i="31"/>
  <c r="GP8" i="31" s="1"/>
  <c r="D107" i="11" s="1"/>
  <c r="D9" i="31"/>
  <c r="F9" i="31" s="1"/>
  <c r="H9" i="31"/>
  <c r="L9" i="31"/>
  <c r="N9" i="31" s="1"/>
  <c r="P9" i="31"/>
  <c r="R9" i="31" s="1"/>
  <c r="T9" i="31"/>
  <c r="V9" i="31" s="1"/>
  <c r="X9" i="31"/>
  <c r="Z9" i="31" s="1"/>
  <c r="AB9" i="31"/>
  <c r="AD9" i="31" s="1"/>
  <c r="AF9" i="31"/>
  <c r="AJ9" i="31"/>
  <c r="AN9" i="31"/>
  <c r="AR9" i="31"/>
  <c r="AT9" i="31" s="1"/>
  <c r="AV9" i="31"/>
  <c r="AZ9" i="31"/>
  <c r="BB9" i="31" s="1"/>
  <c r="BD9" i="31"/>
  <c r="BF9" i="31" s="1"/>
  <c r="BH9" i="31"/>
  <c r="BJ9" i="31" s="1"/>
  <c r="BL9" i="31"/>
  <c r="BP9" i="31"/>
  <c r="BR9" i="31" s="1"/>
  <c r="BT9" i="31"/>
  <c r="BX9" i="31"/>
  <c r="CB9" i="31"/>
  <c r="CD9" i="31" s="1"/>
  <c r="CF9" i="31"/>
  <c r="CG9" i="31" s="1"/>
  <c r="CJ9" i="31"/>
  <c r="CN9" i="31"/>
  <c r="CP9" i="31" s="1"/>
  <c r="CR9" i="31"/>
  <c r="CT9" i="31" s="1"/>
  <c r="CV9" i="31"/>
  <c r="CX9" i="31" s="1"/>
  <c r="CZ9" i="31"/>
  <c r="DB9" i="31" s="1"/>
  <c r="DD9" i="31"/>
  <c r="DF9" i="31" s="1"/>
  <c r="DH9" i="31"/>
  <c r="DJ9" i="31" s="1"/>
  <c r="DL9" i="31"/>
  <c r="DN9" i="31" s="1"/>
  <c r="DP9" i="31"/>
  <c r="DT9" i="31"/>
  <c r="DV9" i="31" s="1"/>
  <c r="DX9" i="31"/>
  <c r="DZ9" i="31" s="1"/>
  <c r="D90" i="12" s="1"/>
  <c r="EB9" i="31"/>
  <c r="ED9" i="31" s="1"/>
  <c r="D91" i="12" s="1"/>
  <c r="EF9" i="31"/>
  <c r="EH9" i="31" s="1"/>
  <c r="D92" i="12" s="1"/>
  <c r="EJ9" i="31"/>
  <c r="EL9" i="31" s="1"/>
  <c r="D93" i="12" s="1"/>
  <c r="EN9" i="31"/>
  <c r="EP9" i="31" s="1"/>
  <c r="D94" i="12" s="1"/>
  <c r="ER9" i="31"/>
  <c r="ET9" i="31" s="1"/>
  <c r="D95" i="12" s="1"/>
  <c r="EV9" i="31"/>
  <c r="EZ9" i="31"/>
  <c r="FB9" i="31" s="1"/>
  <c r="D97" i="12" s="1"/>
  <c r="FD9" i="31"/>
  <c r="FF9" i="31" s="1"/>
  <c r="D98" i="12" s="1"/>
  <c r="FH9" i="31"/>
  <c r="FJ9" i="31" s="1"/>
  <c r="D99" i="12" s="1"/>
  <c r="FL9" i="31"/>
  <c r="FN9" i="31" s="1"/>
  <c r="D100" i="12" s="1"/>
  <c r="FP9" i="31"/>
  <c r="FR9" i="31" s="1"/>
  <c r="D101" i="12" s="1"/>
  <c r="FT9" i="31"/>
  <c r="FV9" i="31" s="1"/>
  <c r="D102" i="12" s="1"/>
  <c r="FX9" i="31"/>
  <c r="FZ9" i="31" s="1"/>
  <c r="D103" i="12" s="1"/>
  <c r="GB9" i="31"/>
  <c r="GF9" i="31"/>
  <c r="GH9" i="31" s="1"/>
  <c r="D105" i="12" s="1"/>
  <c r="GJ9" i="31"/>
  <c r="GL9" i="31" s="1"/>
  <c r="D106" i="12" s="1"/>
  <c r="GN9" i="31"/>
  <c r="GP9" i="31" s="1"/>
  <c r="D107" i="12" s="1"/>
  <c r="D10" i="31"/>
  <c r="F10" i="31" s="1"/>
  <c r="H10" i="31"/>
  <c r="L10" i="31"/>
  <c r="N10" i="31" s="1"/>
  <c r="P10" i="31"/>
  <c r="R10" i="31" s="1"/>
  <c r="T10" i="31"/>
  <c r="V10" i="31" s="1"/>
  <c r="X10" i="31"/>
  <c r="Z10" i="31" s="1"/>
  <c r="AB10" i="31"/>
  <c r="AD10" i="31" s="1"/>
  <c r="AF10" i="31"/>
  <c r="AJ10" i="31"/>
  <c r="AN10" i="31"/>
  <c r="AR10" i="31"/>
  <c r="AT10" i="31" s="1"/>
  <c r="AV10" i="31"/>
  <c r="AZ10" i="31"/>
  <c r="BB10" i="31" s="1"/>
  <c r="BD10" i="31"/>
  <c r="BF10" i="31" s="1"/>
  <c r="BH10" i="31"/>
  <c r="BJ10" i="31" s="1"/>
  <c r="BL10" i="31"/>
  <c r="BP10" i="31"/>
  <c r="BR10" i="31" s="1"/>
  <c r="BT10" i="31"/>
  <c r="BX10" i="31"/>
  <c r="CB10" i="31"/>
  <c r="CD10" i="31" s="1"/>
  <c r="CF10" i="31"/>
  <c r="CH10" i="31" s="1"/>
  <c r="CJ10" i="31"/>
  <c r="CN10" i="31"/>
  <c r="CP10" i="31" s="1"/>
  <c r="CR10" i="31"/>
  <c r="CT10" i="31" s="1"/>
  <c r="CV10" i="31"/>
  <c r="CX10" i="31" s="1"/>
  <c r="CZ10" i="31"/>
  <c r="DB10" i="31" s="1"/>
  <c r="DD10" i="31"/>
  <c r="DF10" i="31" s="1"/>
  <c r="DH10" i="31"/>
  <c r="DJ10" i="31" s="1"/>
  <c r="DL10" i="31"/>
  <c r="DN10" i="31" s="1"/>
  <c r="DP10" i="31"/>
  <c r="DT10" i="31"/>
  <c r="DV10" i="31" s="1"/>
  <c r="DX10" i="31"/>
  <c r="DZ10" i="31" s="1"/>
  <c r="D90" i="13" s="1"/>
  <c r="EB10" i="31"/>
  <c r="ED10" i="31" s="1"/>
  <c r="D91" i="13" s="1"/>
  <c r="EF10" i="31"/>
  <c r="EH10" i="31" s="1"/>
  <c r="D92" i="13" s="1"/>
  <c r="EJ10" i="31"/>
  <c r="EN10" i="31"/>
  <c r="EP10" i="31" s="1"/>
  <c r="D94" i="13" s="1"/>
  <c r="ER10" i="31"/>
  <c r="ET10" i="31" s="1"/>
  <c r="D95" i="13" s="1"/>
  <c r="EV10" i="31"/>
  <c r="EZ10" i="31"/>
  <c r="FB10" i="31" s="1"/>
  <c r="D97" i="13" s="1"/>
  <c r="FD10" i="31"/>
  <c r="FF10" i="31" s="1"/>
  <c r="D98" i="13" s="1"/>
  <c r="FH10" i="31"/>
  <c r="FJ10" i="31" s="1"/>
  <c r="D99" i="13" s="1"/>
  <c r="FL10" i="31"/>
  <c r="FN10" i="31" s="1"/>
  <c r="D100" i="13" s="1"/>
  <c r="FP10" i="31"/>
  <c r="FR10" i="31" s="1"/>
  <c r="D101" i="13" s="1"/>
  <c r="FT10" i="31"/>
  <c r="FV10" i="31" s="1"/>
  <c r="D102" i="13" s="1"/>
  <c r="FX10" i="31"/>
  <c r="FZ10" i="31" s="1"/>
  <c r="D103" i="13" s="1"/>
  <c r="GB10" i="31"/>
  <c r="GD10" i="31" s="1"/>
  <c r="D104" i="13" s="1"/>
  <c r="GF10" i="31"/>
  <c r="GH10" i="31" s="1"/>
  <c r="D105" i="13" s="1"/>
  <c r="GJ10" i="31"/>
  <c r="GN10" i="31"/>
  <c r="GP10" i="31" s="1"/>
  <c r="D107" i="13" s="1"/>
  <c r="D11" i="31"/>
  <c r="F11" i="31" s="1"/>
  <c r="H11" i="31"/>
  <c r="J11" i="31" s="1"/>
  <c r="L11" i="31"/>
  <c r="N11" i="31" s="1"/>
  <c r="P11" i="31"/>
  <c r="R11" i="31" s="1"/>
  <c r="T11" i="31"/>
  <c r="V11" i="31" s="1"/>
  <c r="X11" i="31"/>
  <c r="Z11" i="31" s="1"/>
  <c r="AB11" i="31"/>
  <c r="AF11" i="31"/>
  <c r="AJ11" i="31"/>
  <c r="AN11" i="31"/>
  <c r="AR11" i="31"/>
  <c r="AT11" i="31" s="1"/>
  <c r="AV11" i="31"/>
  <c r="AZ11" i="31"/>
  <c r="BD11" i="31"/>
  <c r="BH11" i="31"/>
  <c r="BJ11" i="31" s="1"/>
  <c r="BL11" i="31"/>
  <c r="BN11" i="31" s="1"/>
  <c r="BP11" i="31"/>
  <c r="BR11" i="31" s="1"/>
  <c r="BT11" i="31"/>
  <c r="BV11" i="31" s="1"/>
  <c r="BX11" i="31"/>
  <c r="CB11" i="31"/>
  <c r="CD11" i="31" s="1"/>
  <c r="CF11" i="31"/>
  <c r="CG11" i="31" s="1"/>
  <c r="CJ11" i="31"/>
  <c r="CL11" i="31" s="1"/>
  <c r="CN11" i="31"/>
  <c r="CP11" i="31" s="1"/>
  <c r="CR11" i="31"/>
  <c r="CT11" i="31" s="1"/>
  <c r="CV11" i="31"/>
  <c r="CX11" i="31" s="1"/>
  <c r="CZ11" i="31"/>
  <c r="DD11" i="31"/>
  <c r="DH11" i="31"/>
  <c r="DL11" i="31"/>
  <c r="DN11" i="31" s="1"/>
  <c r="DP11" i="31"/>
  <c r="DR11" i="31" s="1"/>
  <c r="DT11" i="31"/>
  <c r="DX11" i="31"/>
  <c r="DZ11" i="31" s="1"/>
  <c r="D90" i="14" s="1"/>
  <c r="EB11" i="31"/>
  <c r="ED11" i="31" s="1"/>
  <c r="D91" i="14" s="1"/>
  <c r="EF11" i="31"/>
  <c r="EH11" i="31" s="1"/>
  <c r="D92" i="14" s="1"/>
  <c r="EJ11" i="31"/>
  <c r="EN11" i="31"/>
  <c r="EP11" i="31" s="1"/>
  <c r="D94" i="14" s="1"/>
  <c r="ER11" i="31"/>
  <c r="ET11" i="31" s="1"/>
  <c r="D95" i="14" s="1"/>
  <c r="EV11" i="31"/>
  <c r="EX11" i="31" s="1"/>
  <c r="D96" i="14" s="1"/>
  <c r="EZ11" i="31"/>
  <c r="FB11" i="31" s="1"/>
  <c r="D97" i="14" s="1"/>
  <c r="FD11" i="31"/>
  <c r="FF11" i="31" s="1"/>
  <c r="D98" i="14" s="1"/>
  <c r="FH11" i="31"/>
  <c r="FJ11" i="31" s="1"/>
  <c r="D99" i="14" s="1"/>
  <c r="FL11" i="31"/>
  <c r="FN11" i="31" s="1"/>
  <c r="D100" i="14" s="1"/>
  <c r="FP11" i="31"/>
  <c r="FT11" i="31"/>
  <c r="FV11" i="31" s="1"/>
  <c r="D102" i="14" s="1"/>
  <c r="FX11" i="31"/>
  <c r="FZ11" i="31" s="1"/>
  <c r="D103" i="14" s="1"/>
  <c r="GB11" i="31"/>
  <c r="GD11" i="31" s="1"/>
  <c r="D104" i="14" s="1"/>
  <c r="GF11" i="31"/>
  <c r="GH11" i="31" s="1"/>
  <c r="D105" i="14" s="1"/>
  <c r="GJ11" i="31"/>
  <c r="GL11" i="31" s="1"/>
  <c r="D106" i="14" s="1"/>
  <c r="GN11" i="31"/>
  <c r="GP11" i="31" s="1"/>
  <c r="D107" i="14" s="1"/>
  <c r="D12" i="31"/>
  <c r="F12" i="31" s="1"/>
  <c r="H12" i="31"/>
  <c r="J12" i="31" s="1"/>
  <c r="L12" i="31"/>
  <c r="N12" i="31" s="1"/>
  <c r="P12" i="31"/>
  <c r="R12" i="31" s="1"/>
  <c r="T12" i="31"/>
  <c r="V12" i="31" s="1"/>
  <c r="X12" i="31"/>
  <c r="AB12" i="31"/>
  <c r="AF12" i="31"/>
  <c r="AJ12" i="31"/>
  <c r="AN12" i="31"/>
  <c r="AR12" i="31"/>
  <c r="AT12" i="31" s="1"/>
  <c r="AV12" i="31"/>
  <c r="AZ12" i="31"/>
  <c r="BD12" i="31"/>
  <c r="BF12" i="31" s="1"/>
  <c r="BH12" i="31"/>
  <c r="BI12" i="31" s="1"/>
  <c r="BL12" i="31"/>
  <c r="BN12" i="31" s="1"/>
  <c r="BP12" i="31"/>
  <c r="BR12" i="31" s="1"/>
  <c r="BT12" i="31"/>
  <c r="BV12" i="31" s="1"/>
  <c r="BX12" i="31"/>
  <c r="CB12" i="31"/>
  <c r="CD12" i="31" s="1"/>
  <c r="CF12" i="31"/>
  <c r="CH12" i="31" s="1"/>
  <c r="CJ12" i="31"/>
  <c r="CL12" i="31" s="1"/>
  <c r="CN12" i="31"/>
  <c r="CP12" i="31" s="1"/>
  <c r="CR12" i="31"/>
  <c r="CT12" i="31" s="1"/>
  <c r="CV12" i="31"/>
  <c r="CZ12" i="31"/>
  <c r="DB12" i="31" s="1"/>
  <c r="DD12" i="31"/>
  <c r="DH12" i="31"/>
  <c r="DJ12" i="31" s="1"/>
  <c r="DL12" i="31"/>
  <c r="DN12" i="31" s="1"/>
  <c r="DP12" i="31"/>
  <c r="DR12" i="31" s="1"/>
  <c r="DT12" i="31"/>
  <c r="DV12" i="31" s="1"/>
  <c r="DX12" i="31"/>
  <c r="EB12" i="31"/>
  <c r="ED12" i="31" s="1"/>
  <c r="D91" i="15" s="1"/>
  <c r="EF12" i="31"/>
  <c r="EJ12" i="31"/>
  <c r="EN12" i="31"/>
  <c r="ER12" i="31"/>
  <c r="ET12" i="31" s="1"/>
  <c r="D95" i="15" s="1"/>
  <c r="EV12" i="31"/>
  <c r="EX12" i="31" s="1"/>
  <c r="D96" i="15" s="1"/>
  <c r="EZ12" i="31"/>
  <c r="FD12" i="31"/>
  <c r="FF12" i="31" s="1"/>
  <c r="D98" i="15" s="1"/>
  <c r="FH12" i="31"/>
  <c r="FJ12" i="31" s="1"/>
  <c r="D99" i="15" s="1"/>
  <c r="FL12" i="31"/>
  <c r="FN12" i="31" s="1"/>
  <c r="D100" i="15" s="1"/>
  <c r="FP12" i="31"/>
  <c r="FT12" i="31"/>
  <c r="FV12" i="31" s="1"/>
  <c r="D102" i="15" s="1"/>
  <c r="FX12" i="31"/>
  <c r="FZ12" i="31" s="1"/>
  <c r="D103" i="15" s="1"/>
  <c r="GB12" i="31"/>
  <c r="GD12" i="31" s="1"/>
  <c r="D104" i="15" s="1"/>
  <c r="GF12" i="31"/>
  <c r="GH12" i="31" s="1"/>
  <c r="D105" i="15" s="1"/>
  <c r="GJ12" i="31"/>
  <c r="GL12" i="31" s="1"/>
  <c r="D106" i="15" s="1"/>
  <c r="GN12" i="31"/>
  <c r="GP12" i="31" s="1"/>
  <c r="D107" i="15" s="1"/>
  <c r="D13" i="31"/>
  <c r="F13" i="31" s="1"/>
  <c r="H13" i="31"/>
  <c r="L13" i="31"/>
  <c r="N13" i="31" s="1"/>
  <c r="P13" i="31"/>
  <c r="R13" i="31" s="1"/>
  <c r="T13" i="31"/>
  <c r="V13" i="31" s="1"/>
  <c r="X13" i="31"/>
  <c r="Z13" i="31" s="1"/>
  <c r="AB13" i="31"/>
  <c r="AF13" i="31"/>
  <c r="AJ13" i="31"/>
  <c r="AN13" i="31"/>
  <c r="AR13" i="31"/>
  <c r="AT13" i="31" s="1"/>
  <c r="AV13" i="31"/>
  <c r="AZ13" i="31"/>
  <c r="BD13" i="31"/>
  <c r="BF13" i="31" s="1"/>
  <c r="BH13" i="31"/>
  <c r="BJ13" i="31" s="1"/>
  <c r="BL13" i="31"/>
  <c r="BM13" i="31" s="1"/>
  <c r="BP13" i="31"/>
  <c r="BR13" i="31" s="1"/>
  <c r="BT13" i="31"/>
  <c r="BV13" i="31" s="1"/>
  <c r="BX13" i="31"/>
  <c r="CB13" i="31"/>
  <c r="CD13" i="31" s="1"/>
  <c r="CF13" i="31"/>
  <c r="CH13" i="31" s="1"/>
  <c r="CJ13" i="31"/>
  <c r="CL13" i="31" s="1"/>
  <c r="CN13" i="31"/>
  <c r="CP13" i="31" s="1"/>
  <c r="CR13" i="31"/>
  <c r="CT13" i="31" s="1"/>
  <c r="CV13" i="31"/>
  <c r="CX13" i="31" s="1"/>
  <c r="CZ13" i="31"/>
  <c r="DB13" i="31" s="1"/>
  <c r="DD13" i="31"/>
  <c r="DH13" i="31"/>
  <c r="DJ13" i="31" s="1"/>
  <c r="DL13" i="31"/>
  <c r="DN13" i="31" s="1"/>
  <c r="DP13" i="31"/>
  <c r="DR13" i="31" s="1"/>
  <c r="DT13" i="31"/>
  <c r="DX13" i="31"/>
  <c r="DZ13" i="31" s="1"/>
  <c r="D90" i="16" s="1"/>
  <c r="EB13" i="31"/>
  <c r="ED13" i="31" s="1"/>
  <c r="D91" i="16" s="1"/>
  <c r="EF13" i="31"/>
  <c r="EH13" i="31" s="1"/>
  <c r="D92" i="16" s="1"/>
  <c r="EJ13" i="31"/>
  <c r="EN13" i="31"/>
  <c r="EP13" i="31" s="1"/>
  <c r="D94" i="16" s="1"/>
  <c r="ER13" i="31"/>
  <c r="ET13" i="31" s="1"/>
  <c r="D95" i="16" s="1"/>
  <c r="EV13" i="31"/>
  <c r="EX13" i="31" s="1"/>
  <c r="D96" i="16" s="1"/>
  <c r="EZ13" i="31"/>
  <c r="FB13" i="31" s="1"/>
  <c r="D97" i="16" s="1"/>
  <c r="FD13" i="31"/>
  <c r="FH13" i="31"/>
  <c r="FJ13" i="31" s="1"/>
  <c r="D99" i="16" s="1"/>
  <c r="FL13" i="31"/>
  <c r="FP13" i="31"/>
  <c r="FT13" i="31"/>
  <c r="FX13" i="31"/>
  <c r="FZ13" i="31" s="1"/>
  <c r="D103" i="16" s="1"/>
  <c r="GB13" i="31"/>
  <c r="GD13" i="31" s="1"/>
  <c r="D104" i="16" s="1"/>
  <c r="GF13" i="31"/>
  <c r="GJ13" i="31"/>
  <c r="GL13" i="31" s="1"/>
  <c r="D106" i="16" s="1"/>
  <c r="GN13" i="31"/>
  <c r="GP13" i="31" s="1"/>
  <c r="D107" i="16" s="1"/>
  <c r="D14" i="31"/>
  <c r="F14" i="31" s="1"/>
  <c r="H14" i="31"/>
  <c r="J14" i="31" s="1"/>
  <c r="L14" i="31"/>
  <c r="P14" i="31"/>
  <c r="T14" i="31"/>
  <c r="V14" i="31" s="1"/>
  <c r="X14" i="31"/>
  <c r="Z14" i="31" s="1"/>
  <c r="AB14" i="31"/>
  <c r="AF14" i="31"/>
  <c r="AJ14" i="31"/>
  <c r="AN14" i="31"/>
  <c r="AR14" i="31"/>
  <c r="AT14" i="31" s="1"/>
  <c r="AV14" i="31"/>
  <c r="AZ14" i="31"/>
  <c r="BD14" i="31"/>
  <c r="BH14" i="31"/>
  <c r="BJ14" i="31" s="1"/>
  <c r="BL14" i="31"/>
  <c r="BN14" i="31" s="1"/>
  <c r="BP14" i="31"/>
  <c r="BR14" i="31" s="1"/>
  <c r="BT14" i="31"/>
  <c r="BV14" i="31" s="1"/>
  <c r="BX14" i="31"/>
  <c r="CB14" i="31"/>
  <c r="CF14" i="31"/>
  <c r="CH14" i="31" s="1"/>
  <c r="CJ14" i="31"/>
  <c r="CL14" i="31" s="1"/>
  <c r="CN14" i="31"/>
  <c r="CR14" i="31"/>
  <c r="CV14" i="31"/>
  <c r="CX14" i="31" s="1"/>
  <c r="CZ14" i="31"/>
  <c r="DD14" i="31"/>
  <c r="DF14" i="31" s="1"/>
  <c r="DH14" i="31"/>
  <c r="DJ14" i="31" s="1"/>
  <c r="DL14" i="31"/>
  <c r="DN14" i="31" s="1"/>
  <c r="DP14" i="31"/>
  <c r="DR14" i="31" s="1"/>
  <c r="DT14" i="31"/>
  <c r="DV14" i="31" s="1"/>
  <c r="DX14" i="31"/>
  <c r="DZ14" i="31" s="1"/>
  <c r="D90" i="17" s="1"/>
  <c r="EB14" i="31"/>
  <c r="ED14" i="31" s="1"/>
  <c r="D91" i="17" s="1"/>
  <c r="EF14" i="31"/>
  <c r="EH14" i="31" s="1"/>
  <c r="D92" i="17" s="1"/>
  <c r="EJ14" i="31"/>
  <c r="EL14" i="31" s="1"/>
  <c r="D93" i="17" s="1"/>
  <c r="EN14" i="31"/>
  <c r="ER14" i="31"/>
  <c r="ET14" i="31" s="1"/>
  <c r="D95" i="17" s="1"/>
  <c r="EV14" i="31"/>
  <c r="EX14" i="31" s="1"/>
  <c r="D96" i="17" s="1"/>
  <c r="EZ14" i="31"/>
  <c r="FD14" i="31"/>
  <c r="FF14" i="31" s="1"/>
  <c r="D98" i="17" s="1"/>
  <c r="FH14" i="31"/>
  <c r="FJ14" i="31" s="1"/>
  <c r="D99" i="17" s="1"/>
  <c r="FL14" i="31"/>
  <c r="FP14" i="31"/>
  <c r="FR14" i="31" s="1"/>
  <c r="D101" i="17" s="1"/>
  <c r="FT14" i="31"/>
  <c r="FV14" i="31" s="1"/>
  <c r="D102" i="17" s="1"/>
  <c r="FX14" i="31"/>
  <c r="FZ14" i="31" s="1"/>
  <c r="D103" i="17" s="1"/>
  <c r="GB14" i="31"/>
  <c r="GD14" i="31" s="1"/>
  <c r="D104" i="17" s="1"/>
  <c r="GF14" i="31"/>
  <c r="GH14" i="31" s="1"/>
  <c r="D105" i="17" s="1"/>
  <c r="GJ14" i="31"/>
  <c r="GL14" i="31" s="1"/>
  <c r="D106" i="17" s="1"/>
  <c r="GN14" i="31"/>
  <c r="GP14" i="31" s="1"/>
  <c r="D107" i="17" s="1"/>
  <c r="D15" i="31"/>
  <c r="F15" i="31" s="1"/>
  <c r="H15" i="31"/>
  <c r="L15" i="31"/>
  <c r="N15" i="31" s="1"/>
  <c r="P15" i="31"/>
  <c r="Q15" i="31" s="1"/>
  <c r="T15" i="31"/>
  <c r="X15" i="31"/>
  <c r="Z15" i="31" s="1"/>
  <c r="AB15" i="31"/>
  <c r="AC15" i="31" s="1"/>
  <c r="AF15" i="31"/>
  <c r="AJ15" i="31"/>
  <c r="AN15" i="31"/>
  <c r="AR15" i="31"/>
  <c r="AV15" i="31"/>
  <c r="AZ15" i="31"/>
  <c r="BD15" i="31"/>
  <c r="BF15" i="31" s="1"/>
  <c r="BH15" i="31"/>
  <c r="BJ15" i="31" s="1"/>
  <c r="BL15" i="31"/>
  <c r="BN15" i="31" s="1"/>
  <c r="BP15" i="31"/>
  <c r="BR15" i="31" s="1"/>
  <c r="BT15" i="31"/>
  <c r="BV15" i="31" s="1"/>
  <c r="BX15" i="31"/>
  <c r="CB15" i="31"/>
  <c r="CD15" i="31" s="1"/>
  <c r="CF15" i="31"/>
  <c r="CJ15" i="31"/>
  <c r="CL15" i="31" s="1"/>
  <c r="CN15" i="31"/>
  <c r="CO15" i="31" s="1"/>
  <c r="CR15" i="31"/>
  <c r="CV15" i="31"/>
  <c r="CX15" i="31" s="1"/>
  <c r="CZ15" i="31"/>
  <c r="DB15" i="31" s="1"/>
  <c r="DD15" i="31"/>
  <c r="DH15" i="31"/>
  <c r="DJ15" i="31" s="1"/>
  <c r="DL15" i="31"/>
  <c r="DP15" i="31"/>
  <c r="DR15" i="31" s="1"/>
  <c r="DT15" i="31"/>
  <c r="DV15" i="31" s="1"/>
  <c r="DX15" i="31"/>
  <c r="DZ15" i="31" s="1"/>
  <c r="D90" i="18" s="1"/>
  <c r="EB15" i="31"/>
  <c r="ED15" i="31" s="1"/>
  <c r="D91" i="18" s="1"/>
  <c r="EF15" i="31"/>
  <c r="EH15" i="31" s="1"/>
  <c r="D92" i="18" s="1"/>
  <c r="EJ15" i="31"/>
  <c r="EL15" i="31" s="1"/>
  <c r="D93" i="18" s="1"/>
  <c r="EN15" i="31"/>
  <c r="EP15" i="31" s="1"/>
  <c r="D94" i="18" s="1"/>
  <c r="ER15" i="31"/>
  <c r="EV15" i="31"/>
  <c r="EX15" i="31" s="1"/>
  <c r="D96" i="18" s="1"/>
  <c r="EZ15" i="31"/>
  <c r="FB15" i="31" s="1"/>
  <c r="D97" i="18" s="1"/>
  <c r="FD15" i="31"/>
  <c r="FF15" i="31" s="1"/>
  <c r="D98" i="18" s="1"/>
  <c r="FH15" i="31"/>
  <c r="FJ15" i="31" s="1"/>
  <c r="D99" i="18" s="1"/>
  <c r="FL15" i="31"/>
  <c r="FN15" i="31" s="1"/>
  <c r="D100" i="18" s="1"/>
  <c r="FP15" i="31"/>
  <c r="FR15" i="31" s="1"/>
  <c r="D101" i="18" s="1"/>
  <c r="FT15" i="31"/>
  <c r="FV15" i="31" s="1"/>
  <c r="D102" i="18" s="1"/>
  <c r="FX15" i="31"/>
  <c r="GB15" i="31"/>
  <c r="GF15" i="31"/>
  <c r="GH15" i="31" s="1"/>
  <c r="D105" i="18" s="1"/>
  <c r="GJ15" i="31"/>
  <c r="GN15" i="31"/>
  <c r="GP15" i="31" s="1"/>
  <c r="D107" i="18" s="1"/>
  <c r="D16" i="31"/>
  <c r="F16" i="31" s="1"/>
  <c r="H16" i="31"/>
  <c r="J16" i="31" s="1"/>
  <c r="L16" i="31"/>
  <c r="N16" i="31" s="1"/>
  <c r="P16" i="31"/>
  <c r="T16" i="31"/>
  <c r="V16" i="31" s="1"/>
  <c r="X16" i="31"/>
  <c r="Z16" i="31" s="1"/>
  <c r="AB16" i="31"/>
  <c r="AF16" i="31"/>
  <c r="AJ16" i="31"/>
  <c r="AN16" i="31"/>
  <c r="AR16" i="31"/>
  <c r="AT16" i="31" s="1"/>
  <c r="AV16" i="31"/>
  <c r="AZ16" i="31"/>
  <c r="BB16" i="31" s="1"/>
  <c r="BD16" i="31"/>
  <c r="BF16" i="31" s="1"/>
  <c r="BH16" i="31"/>
  <c r="BL16" i="31"/>
  <c r="BP16" i="31"/>
  <c r="BR16" i="31" s="1"/>
  <c r="BT16" i="31"/>
  <c r="BV16" i="31" s="1"/>
  <c r="BX16" i="31"/>
  <c r="CB16" i="31"/>
  <c r="CD16" i="31" s="1"/>
  <c r="CF16" i="31"/>
  <c r="CG16" i="31" s="1"/>
  <c r="CJ16" i="31"/>
  <c r="CL16" i="31" s="1"/>
  <c r="CN16" i="31"/>
  <c r="CO16" i="31" s="1"/>
  <c r="CR16" i="31"/>
  <c r="CT16" i="31" s="1"/>
  <c r="CV16" i="31"/>
  <c r="CZ16" i="31"/>
  <c r="DB16" i="31" s="1"/>
  <c r="DD16" i="31"/>
  <c r="DF16" i="31" s="1"/>
  <c r="DH16" i="31"/>
  <c r="DJ16" i="31" s="1"/>
  <c r="DL16" i="31"/>
  <c r="DN16" i="31" s="1"/>
  <c r="DP16" i="31"/>
  <c r="DR16" i="31" s="1"/>
  <c r="DT16" i="31"/>
  <c r="DV16" i="31" s="1"/>
  <c r="DX16" i="31"/>
  <c r="EB16" i="31"/>
  <c r="EF16" i="31"/>
  <c r="EH16" i="31" s="1"/>
  <c r="D92" i="19" s="1"/>
  <c r="EJ16" i="31"/>
  <c r="EN16" i="31"/>
  <c r="EP16" i="31" s="1"/>
  <c r="D94" i="19" s="1"/>
  <c r="ER16" i="31"/>
  <c r="EV16" i="31"/>
  <c r="EX16" i="31" s="1"/>
  <c r="D96" i="19" s="1"/>
  <c r="EZ16" i="31"/>
  <c r="FB16" i="31" s="1"/>
  <c r="D97" i="19" s="1"/>
  <c r="FD16" i="31"/>
  <c r="FF16" i="31" s="1"/>
  <c r="D98" i="19" s="1"/>
  <c r="FH16" i="31"/>
  <c r="FL16" i="31"/>
  <c r="FN16" i="31" s="1"/>
  <c r="D100" i="19" s="1"/>
  <c r="FP16" i="31"/>
  <c r="FR16" i="31" s="1"/>
  <c r="D101" i="19" s="1"/>
  <c r="FT16" i="31"/>
  <c r="FV16" i="31" s="1"/>
  <c r="D102" i="19" s="1"/>
  <c r="FX16" i="31"/>
  <c r="FZ16" i="31" s="1"/>
  <c r="D103" i="19" s="1"/>
  <c r="GB16" i="31"/>
  <c r="GD16" i="31" s="1"/>
  <c r="D104" i="19" s="1"/>
  <c r="GF16" i="31"/>
  <c r="GH16" i="31" s="1"/>
  <c r="D105" i="19" s="1"/>
  <c r="GJ16" i="31"/>
  <c r="GN16" i="31"/>
  <c r="D17" i="31"/>
  <c r="F17" i="31" s="1"/>
  <c r="H17" i="31"/>
  <c r="J17" i="31" s="1"/>
  <c r="L17" i="31"/>
  <c r="N17" i="31" s="1"/>
  <c r="P17" i="31"/>
  <c r="R17" i="31" s="1"/>
  <c r="T17" i="31"/>
  <c r="X17" i="31"/>
  <c r="Z17" i="31" s="1"/>
  <c r="AB17" i="31"/>
  <c r="AF17" i="31"/>
  <c r="AJ17" i="31"/>
  <c r="AN17" i="31"/>
  <c r="AR17" i="31"/>
  <c r="AV17" i="31"/>
  <c r="AZ17" i="31"/>
  <c r="BB17" i="31" s="1"/>
  <c r="BD17" i="31"/>
  <c r="BH17" i="31"/>
  <c r="BJ17" i="31" s="1"/>
  <c r="BL17" i="31"/>
  <c r="BN17" i="31" s="1"/>
  <c r="BP17" i="31"/>
  <c r="BR17" i="31" s="1"/>
  <c r="BT17" i="31"/>
  <c r="BX17" i="31"/>
  <c r="CB17" i="31"/>
  <c r="CF17" i="31"/>
  <c r="CG17" i="31" s="1"/>
  <c r="CJ17" i="31"/>
  <c r="CL17" i="31" s="1"/>
  <c r="CN17" i="31"/>
  <c r="CP17" i="31" s="1"/>
  <c r="CR17" i="31"/>
  <c r="CT17" i="31" s="1"/>
  <c r="CV17" i="31"/>
  <c r="CZ17" i="31"/>
  <c r="DB17" i="31" s="1"/>
  <c r="DD17" i="31"/>
  <c r="DH17" i="31"/>
  <c r="DL17" i="31"/>
  <c r="DN17" i="31" s="1"/>
  <c r="DP17" i="31"/>
  <c r="DR17" i="31" s="1"/>
  <c r="DT17" i="31"/>
  <c r="DV17" i="31" s="1"/>
  <c r="DX17" i="31"/>
  <c r="DZ17" i="31" s="1"/>
  <c r="D90" i="20" s="1"/>
  <c r="EB17" i="31"/>
  <c r="EF17" i="31"/>
  <c r="EH17" i="31" s="1"/>
  <c r="D92" i="20" s="1"/>
  <c r="EJ17" i="31"/>
  <c r="EL17" i="31" s="1"/>
  <c r="D93" i="20" s="1"/>
  <c r="EN17" i="31"/>
  <c r="ER17" i="31"/>
  <c r="ET17" i="31" s="1"/>
  <c r="D95" i="20" s="1"/>
  <c r="EV17" i="31"/>
  <c r="EX17" i="31" s="1"/>
  <c r="D96" i="20" s="1"/>
  <c r="EZ17" i="31"/>
  <c r="FB17" i="31" s="1"/>
  <c r="D97" i="20" s="1"/>
  <c r="FD17" i="31"/>
  <c r="FF17" i="31" s="1"/>
  <c r="D98" i="20" s="1"/>
  <c r="FH17" i="31"/>
  <c r="FL17" i="31"/>
  <c r="FN17" i="31" s="1"/>
  <c r="D100" i="20" s="1"/>
  <c r="FP17" i="31"/>
  <c r="FR17" i="31" s="1"/>
  <c r="D101" i="20" s="1"/>
  <c r="FT17" i="31"/>
  <c r="FX17" i="31"/>
  <c r="FZ17" i="31" s="1"/>
  <c r="D103" i="20" s="1"/>
  <c r="GB17" i="31"/>
  <c r="GD17" i="31" s="1"/>
  <c r="D104" i="20" s="1"/>
  <c r="GF17" i="31"/>
  <c r="GH17" i="31" s="1"/>
  <c r="D105" i="20" s="1"/>
  <c r="GJ17" i="31"/>
  <c r="GL17" i="31" s="1"/>
  <c r="D106" i="20" s="1"/>
  <c r="GN17" i="31"/>
  <c r="D18" i="31"/>
  <c r="F18" i="31" s="1"/>
  <c r="H18" i="31"/>
  <c r="J18" i="31" s="1"/>
  <c r="L18" i="31"/>
  <c r="N18" i="31" s="1"/>
  <c r="P18" i="31"/>
  <c r="R18" i="31" s="1"/>
  <c r="T18" i="31"/>
  <c r="X18" i="31"/>
  <c r="Z18" i="31" s="1"/>
  <c r="AB18" i="31"/>
  <c r="AC18" i="31" s="1"/>
  <c r="AF18" i="31"/>
  <c r="AJ18" i="31"/>
  <c r="AN18" i="31"/>
  <c r="AR18" i="31"/>
  <c r="AV18" i="31"/>
  <c r="AZ18" i="31"/>
  <c r="BB18" i="31" s="1"/>
  <c r="BD18" i="31"/>
  <c r="BE18" i="31" s="1"/>
  <c r="BH18" i="31"/>
  <c r="BJ18" i="31" s="1"/>
  <c r="BL18" i="31"/>
  <c r="BN18" i="31" s="1"/>
  <c r="BP18" i="31"/>
  <c r="BR18" i="31" s="1"/>
  <c r="BT18" i="31"/>
  <c r="BX18" i="31"/>
  <c r="CB18" i="31"/>
  <c r="CF18" i="31"/>
  <c r="CG18" i="31" s="1"/>
  <c r="CJ18" i="31"/>
  <c r="CL18" i="31" s="1"/>
  <c r="CN18" i="31"/>
  <c r="CP18" i="31" s="1"/>
  <c r="CR18" i="31"/>
  <c r="CT18" i="31" s="1"/>
  <c r="CV18" i="31"/>
  <c r="CZ18" i="31"/>
  <c r="DB18" i="31" s="1"/>
  <c r="DD18" i="31"/>
  <c r="DH18" i="31"/>
  <c r="DL18" i="31"/>
  <c r="DN18" i="31" s="1"/>
  <c r="DP18" i="31"/>
  <c r="DR18" i="31" s="1"/>
  <c r="DT18" i="31"/>
  <c r="DV18" i="31" s="1"/>
  <c r="DX18" i="31"/>
  <c r="DZ18" i="31" s="1"/>
  <c r="D90" i="21" s="1"/>
  <c r="EB18" i="31"/>
  <c r="EF18" i="31"/>
  <c r="EH18" i="31" s="1"/>
  <c r="D92" i="21" s="1"/>
  <c r="EJ18" i="31"/>
  <c r="EL18" i="31" s="1"/>
  <c r="D93" i="21" s="1"/>
  <c r="EN18" i="31"/>
  <c r="ER18" i="31"/>
  <c r="ET18" i="31" s="1"/>
  <c r="D95" i="21" s="1"/>
  <c r="EV18" i="31"/>
  <c r="EX18" i="31" s="1"/>
  <c r="D96" i="21" s="1"/>
  <c r="EZ18" i="31"/>
  <c r="FB18" i="31" s="1"/>
  <c r="D97" i="21" s="1"/>
  <c r="FD18" i="31"/>
  <c r="FF18" i="31" s="1"/>
  <c r="D98" i="21" s="1"/>
  <c r="FH18" i="31"/>
  <c r="FL18" i="31"/>
  <c r="FN18" i="31" s="1"/>
  <c r="D100" i="21" s="1"/>
  <c r="FP18" i="31"/>
  <c r="FR18" i="31" s="1"/>
  <c r="D101" i="21" s="1"/>
  <c r="FT18" i="31"/>
  <c r="FX18" i="31"/>
  <c r="FZ18" i="31" s="1"/>
  <c r="D103" i="21" s="1"/>
  <c r="GB18" i="31"/>
  <c r="GD18" i="31" s="1"/>
  <c r="D104" i="21" s="1"/>
  <c r="GF18" i="31"/>
  <c r="GH18" i="31" s="1"/>
  <c r="D105" i="21" s="1"/>
  <c r="GJ18" i="31"/>
  <c r="GL18" i="31" s="1"/>
  <c r="D106" i="21" s="1"/>
  <c r="GN18" i="31"/>
  <c r="D19" i="31"/>
  <c r="F19" i="31" s="1"/>
  <c r="H19" i="31"/>
  <c r="J19" i="31" s="1"/>
  <c r="L19" i="31"/>
  <c r="N19" i="31" s="1"/>
  <c r="P19" i="31"/>
  <c r="R19" i="31" s="1"/>
  <c r="T19" i="31"/>
  <c r="X19" i="31"/>
  <c r="Z19" i="31" s="1"/>
  <c r="AB19" i="31"/>
  <c r="AD19" i="31" s="1"/>
  <c r="AF19" i="31"/>
  <c r="AJ19" i="31"/>
  <c r="AN19" i="31"/>
  <c r="AR19" i="31"/>
  <c r="AV19" i="31"/>
  <c r="AZ19" i="31"/>
  <c r="BB19" i="31" s="1"/>
  <c r="BD19" i="31"/>
  <c r="BH19" i="31"/>
  <c r="BL19" i="31"/>
  <c r="BM19" i="31" s="1"/>
  <c r="BP19" i="31"/>
  <c r="BR19" i="31" s="1"/>
  <c r="BT19" i="31"/>
  <c r="BX19" i="31"/>
  <c r="CB19" i="31"/>
  <c r="CF19" i="31"/>
  <c r="CJ19" i="31"/>
  <c r="CL19" i="31" s="1"/>
  <c r="CN19" i="31"/>
  <c r="CO19" i="31" s="1"/>
  <c r="CR19" i="31"/>
  <c r="CT19" i="31" s="1"/>
  <c r="CV19" i="31"/>
  <c r="CZ19" i="31"/>
  <c r="DB19" i="31" s="1"/>
  <c r="DD19" i="31"/>
  <c r="DH19" i="31"/>
  <c r="DL19" i="31"/>
  <c r="DN19" i="31" s="1"/>
  <c r="DP19" i="31"/>
  <c r="DR19" i="31" s="1"/>
  <c r="DT19" i="31"/>
  <c r="DV19" i="31" s="1"/>
  <c r="DX19" i="31"/>
  <c r="EB19" i="31"/>
  <c r="ED19" i="31" s="1"/>
  <c r="D91" i="22" s="1"/>
  <c r="EF19" i="31"/>
  <c r="EH19" i="31" s="1"/>
  <c r="D92" i="22" s="1"/>
  <c r="EJ19" i="31"/>
  <c r="EL19" i="31" s="1"/>
  <c r="D93" i="22" s="1"/>
  <c r="EN19" i="31"/>
  <c r="ER19" i="31"/>
  <c r="ET19" i="31" s="1"/>
  <c r="D95" i="22" s="1"/>
  <c r="EV19" i="31"/>
  <c r="EX19" i="31" s="1"/>
  <c r="D96" i="22" s="1"/>
  <c r="EZ19" i="31"/>
  <c r="FB19" i="31" s="1"/>
  <c r="D97" i="22" s="1"/>
  <c r="FD19" i="31"/>
  <c r="FF19" i="31" s="1"/>
  <c r="D98" i="22" s="1"/>
  <c r="FH19" i="31"/>
  <c r="FJ19" i="31" s="1"/>
  <c r="D99" i="22" s="1"/>
  <c r="FL19" i="31"/>
  <c r="FN19" i="31" s="1"/>
  <c r="D100" i="22" s="1"/>
  <c r="FP19" i="31"/>
  <c r="FR19" i="31" s="1"/>
  <c r="D101" i="22" s="1"/>
  <c r="FT19" i="31"/>
  <c r="FX19" i="31"/>
  <c r="FZ19" i="31" s="1"/>
  <c r="D103" i="22" s="1"/>
  <c r="GB19" i="31"/>
  <c r="GD19" i="31" s="1"/>
  <c r="D104" i="22" s="1"/>
  <c r="GF19" i="31"/>
  <c r="GH19" i="31" s="1"/>
  <c r="D105" i="22" s="1"/>
  <c r="GJ19" i="31"/>
  <c r="GL19" i="31" s="1"/>
  <c r="D106" i="22" s="1"/>
  <c r="GN19" i="31"/>
  <c r="GP19" i="31" s="1"/>
  <c r="D107" i="22" s="1"/>
  <c r="D20" i="31"/>
  <c r="H20" i="31"/>
  <c r="J20" i="31" s="1"/>
  <c r="L20" i="31"/>
  <c r="N20" i="31" s="1"/>
  <c r="P20" i="31"/>
  <c r="T20" i="31"/>
  <c r="V20" i="31" s="1"/>
  <c r="X20" i="31"/>
  <c r="Z20" i="31" s="1"/>
  <c r="AB20" i="31"/>
  <c r="AC20" i="31" s="1"/>
  <c r="AF20" i="31"/>
  <c r="AJ20" i="31"/>
  <c r="AN20" i="31"/>
  <c r="AR20" i="31"/>
  <c r="AT20" i="31" s="1"/>
  <c r="AV20" i="31"/>
  <c r="AZ20" i="31"/>
  <c r="BD20" i="31"/>
  <c r="BH20" i="31"/>
  <c r="BJ20" i="31" s="1"/>
  <c r="BL20" i="31"/>
  <c r="BN20" i="31" s="1"/>
  <c r="BP20" i="31"/>
  <c r="BR20" i="31" s="1"/>
  <c r="BT20" i="31"/>
  <c r="BX20" i="31"/>
  <c r="CB20" i="31"/>
  <c r="CF20" i="31"/>
  <c r="CJ20" i="31"/>
  <c r="CL20" i="31" s="1"/>
  <c r="CN20" i="31"/>
  <c r="CP20" i="31" s="1"/>
  <c r="CR20" i="31"/>
  <c r="CV20" i="31"/>
  <c r="CX20" i="31" s="1"/>
  <c r="CZ20" i="31"/>
  <c r="DB20" i="31" s="1"/>
  <c r="DD20" i="31"/>
  <c r="DH20" i="31"/>
  <c r="DJ20" i="31" s="1"/>
  <c r="DL20" i="31"/>
  <c r="DN20" i="31" s="1"/>
  <c r="DP20" i="31"/>
  <c r="DR20" i="31" s="1"/>
  <c r="DT20" i="31"/>
  <c r="DV20" i="31" s="1"/>
  <c r="DX20" i="31"/>
  <c r="DZ20" i="31" s="1"/>
  <c r="D90" i="23" s="1"/>
  <c r="EB20" i="31"/>
  <c r="ED20" i="31" s="1"/>
  <c r="D91" i="23" s="1"/>
  <c r="EF20" i="31"/>
  <c r="EJ20" i="31"/>
  <c r="EL20" i="31" s="1"/>
  <c r="D93" i="23" s="1"/>
  <c r="EN20" i="31"/>
  <c r="ER20" i="31"/>
  <c r="ET20" i="31" s="1"/>
  <c r="D95" i="23" s="1"/>
  <c r="EV20" i="31"/>
  <c r="EX20" i="31" s="1"/>
  <c r="D96" i="23" s="1"/>
  <c r="EZ20" i="31"/>
  <c r="FB20" i="31" s="1"/>
  <c r="D97" i="23" s="1"/>
  <c r="FD20" i="31"/>
  <c r="FH20" i="31"/>
  <c r="FJ20" i="31" s="1"/>
  <c r="D99" i="23" s="1"/>
  <c r="FL20" i="31"/>
  <c r="FN20" i="31" s="1"/>
  <c r="D100" i="23" s="1"/>
  <c r="FP20" i="31"/>
  <c r="FT20" i="31"/>
  <c r="FV20" i="31" s="1"/>
  <c r="D102" i="23" s="1"/>
  <c r="FX20" i="31"/>
  <c r="FZ20" i="31" s="1"/>
  <c r="D103" i="23" s="1"/>
  <c r="GB20" i="31"/>
  <c r="GD20" i="31" s="1"/>
  <c r="D104" i="23" s="1"/>
  <c r="GF20" i="31"/>
  <c r="GH20" i="31" s="1"/>
  <c r="D105" i="23" s="1"/>
  <c r="GJ20" i="31"/>
  <c r="GL20" i="31" s="1"/>
  <c r="D106" i="23" s="1"/>
  <c r="GN20" i="31"/>
  <c r="GP20" i="31" s="1"/>
  <c r="D107" i="23" s="1"/>
  <c r="D21" i="31"/>
  <c r="F21" i="31" s="1"/>
  <c r="H21" i="31"/>
  <c r="J21" i="31" s="1"/>
  <c r="L21" i="31"/>
  <c r="N21" i="31" s="1"/>
  <c r="P21" i="31"/>
  <c r="R21" i="31" s="1"/>
  <c r="T21" i="31"/>
  <c r="V21" i="31" s="1"/>
  <c r="X21" i="31"/>
  <c r="Z21" i="31" s="1"/>
  <c r="AB21" i="31"/>
  <c r="AC21" i="31" s="1"/>
  <c r="AF21" i="31"/>
  <c r="AJ21" i="31"/>
  <c r="AN21" i="31"/>
  <c r="AR21" i="31"/>
  <c r="AV21" i="31"/>
  <c r="AZ21" i="31"/>
  <c r="BD21" i="31"/>
  <c r="BE21" i="31" s="1"/>
  <c r="BH21" i="31"/>
  <c r="BJ21" i="31" s="1"/>
  <c r="BL21" i="31"/>
  <c r="BN21" i="31" s="1"/>
  <c r="BP21" i="31"/>
  <c r="BR21" i="31" s="1"/>
  <c r="BT21" i="31"/>
  <c r="BV21" i="31" s="1"/>
  <c r="BX21" i="31"/>
  <c r="BY21" i="31" s="1"/>
  <c r="CB21" i="31"/>
  <c r="CD21" i="31" s="1"/>
  <c r="CF21" i="31"/>
  <c r="CJ21" i="31"/>
  <c r="CL21" i="31" s="1"/>
  <c r="CN21" i="31"/>
  <c r="CO21" i="31" s="1"/>
  <c r="CR21" i="31"/>
  <c r="CT21" i="31" s="1"/>
  <c r="CV21" i="31"/>
  <c r="CX21" i="31" s="1"/>
  <c r="CZ21" i="31"/>
  <c r="DD21" i="31"/>
  <c r="DH21" i="31"/>
  <c r="DL21" i="31"/>
  <c r="DN21" i="31" s="1"/>
  <c r="DP21" i="31"/>
  <c r="DR21" i="31" s="1"/>
  <c r="DT21" i="31"/>
  <c r="DV21" i="31" s="1"/>
  <c r="DX21" i="31"/>
  <c r="EB21" i="31"/>
  <c r="ED21" i="31" s="1"/>
  <c r="D91" i="24" s="1"/>
  <c r="EF21" i="31"/>
  <c r="EH21" i="31" s="1"/>
  <c r="D92" i="24" s="1"/>
  <c r="EJ21" i="31"/>
  <c r="EL21" i="31" s="1"/>
  <c r="D93" i="24" s="1"/>
  <c r="EN21" i="31"/>
  <c r="EP21" i="31" s="1"/>
  <c r="D94" i="24" s="1"/>
  <c r="ER21" i="31"/>
  <c r="EV21" i="31"/>
  <c r="EX21" i="31" s="1"/>
  <c r="D96" i="24" s="1"/>
  <c r="EZ21" i="31"/>
  <c r="FB21" i="31" s="1"/>
  <c r="D97" i="24" s="1"/>
  <c r="FD21" i="31"/>
  <c r="FF21" i="31" s="1"/>
  <c r="D98" i="24" s="1"/>
  <c r="FH21" i="31"/>
  <c r="FJ21" i="31" s="1"/>
  <c r="D99" i="24" s="1"/>
  <c r="FL21" i="31"/>
  <c r="FN21" i="31" s="1"/>
  <c r="D100" i="24" s="1"/>
  <c r="FP21" i="31"/>
  <c r="FT21" i="31"/>
  <c r="FV21" i="31" s="1"/>
  <c r="D102" i="24" s="1"/>
  <c r="FX21" i="31"/>
  <c r="FZ21" i="31" s="1"/>
  <c r="D103" i="24" s="1"/>
  <c r="GB21" i="31"/>
  <c r="GD21" i="31" s="1"/>
  <c r="D104" i="24" s="1"/>
  <c r="GF21" i="31"/>
  <c r="GH21" i="31" s="1"/>
  <c r="D105" i="24" s="1"/>
  <c r="GJ21" i="31"/>
  <c r="GL21" i="31" s="1"/>
  <c r="D106" i="24" s="1"/>
  <c r="GN21" i="31"/>
  <c r="GP21" i="31" s="1"/>
  <c r="D107" i="24" s="1"/>
  <c r="D22" i="31"/>
  <c r="H22" i="31"/>
  <c r="J22" i="31" s="1"/>
  <c r="L22" i="31"/>
  <c r="N22" i="31" s="1"/>
  <c r="P22" i="31"/>
  <c r="R22" i="31" s="1"/>
  <c r="T22" i="31"/>
  <c r="X22" i="31"/>
  <c r="AB22" i="31"/>
  <c r="AC22" i="31" s="1"/>
  <c r="AF22" i="31"/>
  <c r="AJ22" i="31"/>
  <c r="AN22" i="31"/>
  <c r="AR22" i="31"/>
  <c r="AT22" i="31" s="1"/>
  <c r="AV22" i="31"/>
  <c r="AZ22" i="31"/>
  <c r="BB22" i="31" s="1"/>
  <c r="BD22" i="31"/>
  <c r="BE22" i="31" s="1"/>
  <c r="BH22" i="31"/>
  <c r="BJ22" i="31" s="1"/>
  <c r="BL22" i="31"/>
  <c r="BP22" i="31"/>
  <c r="BR22" i="31" s="1"/>
  <c r="BT22" i="31"/>
  <c r="BV22" i="31" s="1"/>
  <c r="BX22" i="31"/>
  <c r="BY22" i="31" s="1"/>
  <c r="CB22" i="31"/>
  <c r="CD22" i="31" s="1"/>
  <c r="CF22" i="31"/>
  <c r="CH22" i="31" s="1"/>
  <c r="CJ22" i="31"/>
  <c r="CN22" i="31"/>
  <c r="CR22" i="31"/>
  <c r="CT22" i="31" s="1"/>
  <c r="CV22" i="31"/>
  <c r="CX22" i="31" s="1"/>
  <c r="CZ22" i="31"/>
  <c r="DB22" i="31" s="1"/>
  <c r="DD22" i="31"/>
  <c r="DH22" i="31"/>
  <c r="DJ22" i="31" s="1"/>
  <c r="DL22" i="31"/>
  <c r="DN22" i="31" s="1"/>
  <c r="DP22" i="31"/>
  <c r="DT22" i="31"/>
  <c r="DV22" i="31" s="1"/>
  <c r="DX22" i="31"/>
  <c r="DZ22" i="31" s="1"/>
  <c r="D90" i="25" s="1"/>
  <c r="EB22" i="31"/>
  <c r="ED22" i="31" s="1"/>
  <c r="D91" i="25" s="1"/>
  <c r="EF22" i="31"/>
  <c r="EH22" i="31" s="1"/>
  <c r="D92" i="25" s="1"/>
  <c r="EJ22" i="31"/>
  <c r="EL22" i="31" s="1"/>
  <c r="D93" i="25" s="1"/>
  <c r="EN22" i="31"/>
  <c r="EP22" i="31" s="1"/>
  <c r="D94" i="25" s="1"/>
  <c r="ER22" i="31"/>
  <c r="ET22" i="31" s="1"/>
  <c r="D95" i="25" s="1"/>
  <c r="EV22" i="31"/>
  <c r="EZ22" i="31"/>
  <c r="FB22" i="31" s="1"/>
  <c r="D97" i="25" s="1"/>
  <c r="FD22" i="31"/>
  <c r="FF22" i="31" s="1"/>
  <c r="D98" i="25" s="1"/>
  <c r="FH22" i="31"/>
  <c r="FJ22" i="31" s="1"/>
  <c r="D99" i="25" s="1"/>
  <c r="FL22" i="31"/>
  <c r="FP22" i="31"/>
  <c r="FR22" i="31" s="1"/>
  <c r="D101" i="25" s="1"/>
  <c r="FT22" i="31"/>
  <c r="FV22" i="31" s="1"/>
  <c r="D102" i="25" s="1"/>
  <c r="FX22" i="31"/>
  <c r="FZ22" i="31" s="1"/>
  <c r="D103" i="25" s="1"/>
  <c r="GB22" i="31"/>
  <c r="GF22" i="31"/>
  <c r="GJ22" i="31"/>
  <c r="GL22" i="31" s="1"/>
  <c r="D106" i="25" s="1"/>
  <c r="GN22" i="31"/>
  <c r="GP22" i="31" s="1"/>
  <c r="D107" i="25" s="1"/>
  <c r="D23" i="31"/>
  <c r="F23" i="31" s="1"/>
  <c r="H23" i="31"/>
  <c r="L23" i="31"/>
  <c r="N23" i="31" s="1"/>
  <c r="P23" i="31"/>
  <c r="R23" i="31" s="1"/>
  <c r="T23" i="31"/>
  <c r="V23" i="31" s="1"/>
  <c r="X23" i="31"/>
  <c r="Z23" i="31" s="1"/>
  <c r="AB23" i="31"/>
  <c r="AD23" i="31" s="1"/>
  <c r="AF23" i="31"/>
  <c r="AJ23" i="31"/>
  <c r="AN23" i="31"/>
  <c r="AR23" i="31"/>
  <c r="AT23" i="31" s="1"/>
  <c r="AV23" i="31"/>
  <c r="AZ23" i="31"/>
  <c r="BB23" i="31" s="1"/>
  <c r="BD23" i="31"/>
  <c r="BE23" i="31" s="1"/>
  <c r="BH23" i="31"/>
  <c r="BJ23" i="31" s="1"/>
  <c r="BL23" i="31"/>
  <c r="BP23" i="31"/>
  <c r="BR23" i="31" s="1"/>
  <c r="BT23" i="31"/>
  <c r="BV23" i="31" s="1"/>
  <c r="BX23" i="31"/>
  <c r="BY23" i="31" s="1"/>
  <c r="CB23" i="31"/>
  <c r="CD23" i="31" s="1"/>
  <c r="CF23" i="31"/>
  <c r="CH23" i="31" s="1"/>
  <c r="CJ23" i="31"/>
  <c r="CN23" i="31"/>
  <c r="CO23" i="31" s="1"/>
  <c r="CR23" i="31"/>
  <c r="CV23" i="31"/>
  <c r="CZ23" i="31"/>
  <c r="DB23" i="31" s="1"/>
  <c r="DD23" i="31"/>
  <c r="DH23" i="31"/>
  <c r="DL23" i="31"/>
  <c r="DN23" i="31" s="1"/>
  <c r="DP23" i="31"/>
  <c r="DT23" i="31"/>
  <c r="DV23" i="31" s="1"/>
  <c r="DX23" i="31"/>
  <c r="DZ23" i="31" s="1"/>
  <c r="D90" i="26" s="1"/>
  <c r="EB23" i="31"/>
  <c r="ED23" i="31" s="1"/>
  <c r="D91" i="26" s="1"/>
  <c r="EF23" i="31"/>
  <c r="EH23" i="31" s="1"/>
  <c r="D92" i="26" s="1"/>
  <c r="EJ23" i="31"/>
  <c r="EL23" i="31" s="1"/>
  <c r="D93" i="26" s="1"/>
  <c r="EN23" i="31"/>
  <c r="EP23" i="31" s="1"/>
  <c r="D94" i="26" s="1"/>
  <c r="ER23" i="31"/>
  <c r="ET23" i="31" s="1"/>
  <c r="D95" i="26" s="1"/>
  <c r="EV23" i="31"/>
  <c r="EZ23" i="31"/>
  <c r="FB23" i="31" s="1"/>
  <c r="D97" i="26" s="1"/>
  <c r="FD23" i="31"/>
  <c r="FF23" i="31" s="1"/>
  <c r="D98" i="26" s="1"/>
  <c r="FH23" i="31"/>
  <c r="FJ23" i="31" s="1"/>
  <c r="D99" i="26" s="1"/>
  <c r="FL23" i="31"/>
  <c r="FP23" i="31"/>
  <c r="FR23" i="31" s="1"/>
  <c r="D101" i="26" s="1"/>
  <c r="FT23" i="31"/>
  <c r="FV23" i="31" s="1"/>
  <c r="D102" i="26" s="1"/>
  <c r="FX23" i="31"/>
  <c r="FZ23" i="31" s="1"/>
  <c r="D103" i="26" s="1"/>
  <c r="GB23" i="31"/>
  <c r="GF23" i="31"/>
  <c r="GJ23" i="31"/>
  <c r="GL23" i="31" s="1"/>
  <c r="D106" i="26" s="1"/>
  <c r="GN23" i="31"/>
  <c r="GP23" i="31" s="1"/>
  <c r="D107" i="26" s="1"/>
  <c r="D24" i="31"/>
  <c r="F24" i="31" s="1"/>
  <c r="H24" i="31"/>
  <c r="L24" i="31"/>
  <c r="N24" i="31" s="1"/>
  <c r="P24" i="31"/>
  <c r="Q24" i="31" s="1"/>
  <c r="T24" i="31"/>
  <c r="X24" i="31"/>
  <c r="Z24" i="31" s="1"/>
  <c r="AB24" i="31"/>
  <c r="AC24" i="31" s="1"/>
  <c r="AF24" i="31"/>
  <c r="AJ24" i="31"/>
  <c r="AN24" i="31"/>
  <c r="AR24" i="31"/>
  <c r="AT24" i="31" s="1"/>
  <c r="AV24" i="31"/>
  <c r="AZ24" i="31"/>
  <c r="BB24" i="31" s="1"/>
  <c r="BD24" i="31"/>
  <c r="BE24" i="31" s="1"/>
  <c r="BH24" i="31"/>
  <c r="BJ24" i="31" s="1"/>
  <c r="BL24" i="31"/>
  <c r="BP24" i="31"/>
  <c r="BR24" i="31" s="1"/>
  <c r="BT24" i="31"/>
  <c r="BV24" i="31" s="1"/>
  <c r="BX24" i="31"/>
  <c r="CB24" i="31"/>
  <c r="CD24" i="31" s="1"/>
  <c r="CF24" i="31"/>
  <c r="CH24" i="31" s="1"/>
  <c r="CJ24" i="31"/>
  <c r="CN24" i="31"/>
  <c r="CO24" i="31" s="1"/>
  <c r="CR24" i="31"/>
  <c r="CV24" i="31"/>
  <c r="CX24" i="31" s="1"/>
  <c r="CZ24" i="31"/>
  <c r="DB24" i="31" s="1"/>
  <c r="DD24" i="31"/>
  <c r="DF24" i="31" s="1"/>
  <c r="DH24" i="31"/>
  <c r="DL24" i="31"/>
  <c r="DN24" i="31" s="1"/>
  <c r="DP24" i="31"/>
  <c r="DT24" i="31"/>
  <c r="DV24" i="31" s="1"/>
  <c r="DX24" i="31"/>
  <c r="DZ24" i="31" s="1"/>
  <c r="D91" i="27" s="1"/>
  <c r="EB24" i="31"/>
  <c r="ED24" i="31" s="1"/>
  <c r="D92" i="27" s="1"/>
  <c r="EF24" i="31"/>
  <c r="EH24" i="31" s="1"/>
  <c r="D93" i="27" s="1"/>
  <c r="EJ24" i="31"/>
  <c r="EL24" i="31" s="1"/>
  <c r="D94" i="27" s="1"/>
  <c r="EN24" i="31"/>
  <c r="EP24" i="31" s="1"/>
  <c r="D95" i="27" s="1"/>
  <c r="ER24" i="31"/>
  <c r="ET24" i="31" s="1"/>
  <c r="D96" i="27" s="1"/>
  <c r="EV24" i="31"/>
  <c r="EZ24" i="31"/>
  <c r="FB24" i="31" s="1"/>
  <c r="D98" i="27" s="1"/>
  <c r="FD24" i="31"/>
  <c r="FF24" i="31" s="1"/>
  <c r="D99" i="27" s="1"/>
  <c r="FH24" i="31"/>
  <c r="FJ24" i="31" s="1"/>
  <c r="D100" i="27" s="1"/>
  <c r="FL24" i="31"/>
  <c r="FP24" i="31"/>
  <c r="FR24" i="31" s="1"/>
  <c r="D102" i="27" s="1"/>
  <c r="FT24" i="31"/>
  <c r="FV24" i="31" s="1"/>
  <c r="D103" i="27" s="1"/>
  <c r="FX24" i="31"/>
  <c r="FZ24" i="31" s="1"/>
  <c r="D104" i="27" s="1"/>
  <c r="GB24" i="31"/>
  <c r="GF24" i="31"/>
  <c r="GJ24" i="31"/>
  <c r="GL24" i="31" s="1"/>
  <c r="D107" i="27" s="1"/>
  <c r="GN24" i="31"/>
  <c r="GP24" i="31" s="1"/>
  <c r="D108" i="27" s="1"/>
  <c r="D25" i="31"/>
  <c r="F25" i="31" s="1"/>
  <c r="H25" i="31"/>
  <c r="L25" i="31"/>
  <c r="N25" i="31" s="1"/>
  <c r="P25" i="31"/>
  <c r="T25" i="31"/>
  <c r="V25" i="31" s="1"/>
  <c r="X25" i="31"/>
  <c r="Z25" i="31" s="1"/>
  <c r="AB25" i="31"/>
  <c r="AC25" i="31" s="1"/>
  <c r="AF25" i="31"/>
  <c r="AJ25" i="31"/>
  <c r="AN25" i="31"/>
  <c r="AR25" i="31"/>
  <c r="AT25" i="31" s="1"/>
  <c r="AV25" i="31"/>
  <c r="AZ25" i="31"/>
  <c r="BB25" i="31" s="1"/>
  <c r="BD25" i="31"/>
  <c r="BF25" i="31" s="1"/>
  <c r="BH25" i="31"/>
  <c r="BJ25" i="31" s="1"/>
  <c r="BL25" i="31"/>
  <c r="BP25" i="31"/>
  <c r="BR25" i="31" s="1"/>
  <c r="BT25" i="31"/>
  <c r="BV25" i="31" s="1"/>
  <c r="BX25" i="31"/>
  <c r="CB25" i="31"/>
  <c r="CD25" i="31" s="1"/>
  <c r="CF25" i="31"/>
  <c r="CH25" i="31" s="1"/>
  <c r="CJ25" i="31"/>
  <c r="CN25" i="31"/>
  <c r="CO25" i="31" s="1"/>
  <c r="CR25" i="31"/>
  <c r="CV25" i="31"/>
  <c r="CX25" i="31" s="1"/>
  <c r="CZ25" i="31"/>
  <c r="DB25" i="31" s="1"/>
  <c r="DD25" i="31"/>
  <c r="DH25" i="31"/>
  <c r="DJ25" i="31" s="1"/>
  <c r="DL25" i="31"/>
  <c r="DN25" i="31" s="1"/>
  <c r="DP25" i="31"/>
  <c r="DT25" i="31"/>
  <c r="DV25" i="31" s="1"/>
  <c r="DX25" i="31"/>
  <c r="DZ25" i="31" s="1"/>
  <c r="D90" i="28" s="1"/>
  <c r="EB25" i="31"/>
  <c r="ED25" i="31" s="1"/>
  <c r="D91" i="28" s="1"/>
  <c r="EF25" i="31"/>
  <c r="EH25" i="31" s="1"/>
  <c r="D92" i="28" s="1"/>
  <c r="EJ25" i="31"/>
  <c r="EL25" i="31" s="1"/>
  <c r="D93" i="28" s="1"/>
  <c r="EN25" i="31"/>
  <c r="EP25" i="31" s="1"/>
  <c r="D94" i="28" s="1"/>
  <c r="ER25" i="31"/>
  <c r="ET25" i="31" s="1"/>
  <c r="D95" i="28" s="1"/>
  <c r="EV25" i="31"/>
  <c r="EZ25" i="31"/>
  <c r="FB25" i="31" s="1"/>
  <c r="D97" i="28" s="1"/>
  <c r="FD25" i="31"/>
  <c r="FF25" i="31" s="1"/>
  <c r="D98" i="28" s="1"/>
  <c r="FH25" i="31"/>
  <c r="FJ25" i="31" s="1"/>
  <c r="D99" i="28" s="1"/>
  <c r="FL25" i="31"/>
  <c r="FP25" i="31"/>
  <c r="FR25" i="31" s="1"/>
  <c r="D101" i="28" s="1"/>
  <c r="FT25" i="31"/>
  <c r="FV25" i="31" s="1"/>
  <c r="D102" i="28" s="1"/>
  <c r="FX25" i="31"/>
  <c r="FZ25" i="31" s="1"/>
  <c r="D103" i="28" s="1"/>
  <c r="GB25" i="31"/>
  <c r="GF25" i="31"/>
  <c r="GJ25" i="31"/>
  <c r="GL25" i="31" s="1"/>
  <c r="D106" i="28" s="1"/>
  <c r="GN25" i="31"/>
  <c r="GP25" i="31" s="1"/>
  <c r="D107" i="28" s="1"/>
  <c r="J88" i="28"/>
  <c r="H88" i="28"/>
  <c r="F88" i="28"/>
  <c r="C88" i="28"/>
  <c r="J87" i="28"/>
  <c r="H87" i="28"/>
  <c r="F87" i="28"/>
  <c r="C87" i="28"/>
  <c r="J86" i="28"/>
  <c r="H86" i="28"/>
  <c r="F86" i="28"/>
  <c r="C86" i="28"/>
  <c r="J85" i="28"/>
  <c r="H85" i="28"/>
  <c r="F85" i="28"/>
  <c r="C85" i="28"/>
  <c r="J84" i="28"/>
  <c r="H84" i="28"/>
  <c r="F84" i="28"/>
  <c r="C84" i="28"/>
  <c r="Z5" i="31" l="1"/>
  <c r="X3" i="31"/>
  <c r="V5" i="31"/>
  <c r="T3" i="31"/>
  <c r="P3" i="31"/>
  <c r="N5" i="31"/>
  <c r="L3" i="31"/>
  <c r="H3" i="31"/>
  <c r="AB3" i="31"/>
  <c r="BR4" i="31"/>
  <c r="BF22" i="31"/>
  <c r="BU12" i="31"/>
  <c r="BV8" i="31"/>
  <c r="BV10" i="31"/>
  <c r="F20" i="31"/>
  <c r="BV6" i="31"/>
  <c r="CO7" i="31"/>
  <c r="Q17" i="31"/>
  <c r="BV19" i="31"/>
  <c r="CH6" i="31"/>
  <c r="DF25" i="31"/>
  <c r="BF24" i="31"/>
  <c r="AD24" i="31"/>
  <c r="BU23" i="31"/>
  <c r="BE25" i="31"/>
  <c r="DJ23" i="31"/>
  <c r="BI23" i="31"/>
  <c r="CP19" i="31"/>
  <c r="AD15" i="31"/>
  <c r="AD20" i="31"/>
  <c r="CH9" i="31"/>
  <c r="V24" i="31"/>
  <c r="DF22" i="31"/>
  <c r="BI21" i="31"/>
  <c r="BV17" i="31"/>
  <c r="CT14" i="31"/>
  <c r="CX12" i="31"/>
  <c r="DF18" i="31"/>
  <c r="DF15" i="31"/>
  <c r="BJ12" i="31"/>
  <c r="M12" i="31"/>
  <c r="DB6" i="31"/>
  <c r="CT15" i="31"/>
  <c r="R15" i="31"/>
  <c r="DJ8" i="31"/>
  <c r="CH17" i="31"/>
  <c r="CH11" i="31"/>
  <c r="DJ24" i="31"/>
  <c r="R24" i="31"/>
  <c r="DF23" i="31"/>
  <c r="AC23" i="31"/>
  <c r="BI22" i="31"/>
  <c r="CH18" i="31"/>
  <c r="CH16" i="31"/>
  <c r="CG7" i="31"/>
  <c r="BE6" i="31"/>
  <c r="BN19" i="31"/>
  <c r="R25" i="31"/>
  <c r="Q19" i="31"/>
  <c r="AD18" i="31"/>
  <c r="DF17" i="31"/>
  <c r="J13" i="31"/>
  <c r="AD25" i="31"/>
  <c r="BF23" i="31"/>
  <c r="CP21" i="31"/>
  <c r="BF7" i="31"/>
  <c r="CX23" i="31"/>
  <c r="AD21" i="31"/>
  <c r="CP16" i="31"/>
  <c r="BV9" i="31"/>
  <c r="BF14" i="31"/>
  <c r="BN13" i="31"/>
  <c r="Q8" i="31"/>
  <c r="DB7" i="31"/>
  <c r="GD25" i="31"/>
  <c r="D104" i="28" s="1"/>
  <c r="CD20" i="31"/>
  <c r="R20" i="31"/>
  <c r="Q20" i="31"/>
  <c r="FN25" i="31"/>
  <c r="D100" i="28" s="1"/>
  <c r="CL25" i="31"/>
  <c r="FN24" i="31"/>
  <c r="D101" i="27" s="1"/>
  <c r="CK24" i="31"/>
  <c r="CL24" i="31"/>
  <c r="FN23" i="31"/>
  <c r="D100" i="26" s="1"/>
  <c r="CL23" i="31"/>
  <c r="FN22" i="31"/>
  <c r="D100" i="25" s="1"/>
  <c r="CL22" i="31"/>
  <c r="V22" i="31"/>
  <c r="BA21" i="31"/>
  <c r="BB21" i="31"/>
  <c r="CX19" i="31"/>
  <c r="FR21" i="31"/>
  <c r="D101" i="24" s="1"/>
  <c r="FV19" i="31"/>
  <c r="D102" i="22" s="1"/>
  <c r="CG25" i="31"/>
  <c r="CG24" i="31"/>
  <c r="CG23" i="31"/>
  <c r="CG22" i="31"/>
  <c r="ET21" i="31"/>
  <c r="D95" i="24" s="1"/>
  <c r="CT20" i="31"/>
  <c r="BB20" i="31"/>
  <c r="ET16" i="31"/>
  <c r="D95" i="19" s="1"/>
  <c r="CG15" i="31"/>
  <c r="CH15" i="31"/>
  <c r="GD24" i="31"/>
  <c r="D105" i="27" s="1"/>
  <c r="EX22" i="31"/>
  <c r="D96" i="25" s="1"/>
  <c r="BJ19" i="31"/>
  <c r="GD22" i="31"/>
  <c r="D104" i="25" s="1"/>
  <c r="EX25" i="31"/>
  <c r="D96" i="28" s="1"/>
  <c r="EX24" i="31"/>
  <c r="D97" i="27" s="1"/>
  <c r="DZ21" i="31"/>
  <c r="D90" i="24" s="1"/>
  <c r="AT21" i="31"/>
  <c r="CT25" i="31"/>
  <c r="BM25" i="31"/>
  <c r="BN25" i="31"/>
  <c r="CT24" i="31"/>
  <c r="BM24" i="31"/>
  <c r="BN24" i="31"/>
  <c r="CT23" i="31"/>
  <c r="BM23" i="31"/>
  <c r="BN23" i="31"/>
  <c r="BN22" i="31"/>
  <c r="EP20" i="31"/>
  <c r="D94" i="23" s="1"/>
  <c r="DF20" i="31"/>
  <c r="AC16" i="31"/>
  <c r="AD16" i="31"/>
  <c r="GH25" i="31"/>
  <c r="D105" i="28" s="1"/>
  <c r="GH24" i="31"/>
  <c r="D106" i="27" s="1"/>
  <c r="GH23" i="31"/>
  <c r="D105" i="26" s="1"/>
  <c r="J23" i="31"/>
  <c r="GH22" i="31"/>
  <c r="D105" i="25" s="1"/>
  <c r="DF21" i="31"/>
  <c r="FF20" i="31"/>
  <c r="D98" i="23" s="1"/>
  <c r="DZ19" i="31"/>
  <c r="D90" i="22" s="1"/>
  <c r="GD23" i="31"/>
  <c r="D104" i="26" s="1"/>
  <c r="Z22" i="31"/>
  <c r="CG21" i="31"/>
  <c r="CH21" i="31"/>
  <c r="AT19" i="31"/>
  <c r="EX23" i="31"/>
  <c r="D96" i="26" s="1"/>
  <c r="J25" i="31"/>
  <c r="J24" i="31"/>
  <c r="DR25" i="31"/>
  <c r="CP25" i="31"/>
  <c r="DR24" i="31"/>
  <c r="CP24" i="31"/>
  <c r="DR23" i="31"/>
  <c r="CP23" i="31"/>
  <c r="DR22" i="31"/>
  <c r="CP22" i="31"/>
  <c r="DB21" i="31"/>
  <c r="EH20" i="31"/>
  <c r="D92" i="23" s="1"/>
  <c r="AT18" i="31"/>
  <c r="BF21" i="31"/>
  <c r="FR20" i="31"/>
  <c r="D101" i="23" s="1"/>
  <c r="CH20" i="31"/>
  <c r="AD17" i="31"/>
  <c r="BN16" i="31"/>
  <c r="BD3" i="31"/>
  <c r="AD22" i="31"/>
  <c r="F22" i="31"/>
  <c r="BV20" i="31"/>
  <c r="DJ19" i="31"/>
  <c r="CH19" i="31"/>
  <c r="BE19" i="31"/>
  <c r="BF19" i="31"/>
  <c r="AT17" i="31"/>
  <c r="FJ16" i="31"/>
  <c r="D99" i="19" s="1"/>
  <c r="DV13" i="31"/>
  <c r="DJ21" i="31"/>
  <c r="Q21" i="31"/>
  <c r="DF19" i="31"/>
  <c r="BV18" i="31"/>
  <c r="CX16" i="31"/>
  <c r="FB14" i="31"/>
  <c r="D97" i="17" s="1"/>
  <c r="BF20" i="31"/>
  <c r="V19" i="31"/>
  <c r="V18" i="31"/>
  <c r="EL13" i="31"/>
  <c r="D93" i="16" s="1"/>
  <c r="CD19" i="31"/>
  <c r="V17" i="31"/>
  <c r="GP16" i="31"/>
  <c r="D107" i="19" s="1"/>
  <c r="GP18" i="31"/>
  <c r="D107" i="21" s="1"/>
  <c r="FJ18" i="31"/>
  <c r="D99" i="21" s="1"/>
  <c r="ED18" i="31"/>
  <c r="D91" i="21" s="1"/>
  <c r="CX18" i="31"/>
  <c r="GP17" i="31"/>
  <c r="D107" i="20" s="1"/>
  <c r="FJ17" i="31"/>
  <c r="D99" i="20" s="1"/>
  <c r="ED17" i="31"/>
  <c r="D91" i="20" s="1"/>
  <c r="CX17" i="31"/>
  <c r="ED16" i="31"/>
  <c r="D91" i="19" s="1"/>
  <c r="R16" i="31"/>
  <c r="ET15" i="31"/>
  <c r="D95" i="18" s="1"/>
  <c r="J15" i="31"/>
  <c r="GD15" i="31"/>
  <c r="D104" i="18" s="1"/>
  <c r="EP19" i="31"/>
  <c r="R14" i="31"/>
  <c r="Q14" i="31"/>
  <c r="FV18" i="31"/>
  <c r="D102" i="21" s="1"/>
  <c r="EP18" i="31"/>
  <c r="D94" i="21" s="1"/>
  <c r="DJ18" i="31"/>
  <c r="CD18" i="31"/>
  <c r="BF18" i="31"/>
  <c r="FV17" i="31"/>
  <c r="D102" i="20" s="1"/>
  <c r="EP17" i="31"/>
  <c r="D94" i="20" s="1"/>
  <c r="DJ17" i="31"/>
  <c r="CD17" i="31"/>
  <c r="BF17" i="31"/>
  <c r="GL16" i="31"/>
  <c r="D106" i="19" s="1"/>
  <c r="EL16" i="31"/>
  <c r="D93" i="19" s="1"/>
  <c r="DZ16" i="31"/>
  <c r="D90" i="19" s="1"/>
  <c r="BJ16" i="31"/>
  <c r="FZ15" i="31"/>
  <c r="BM15" i="31"/>
  <c r="BB15" i="31"/>
  <c r="DB14" i="31"/>
  <c r="N14" i="31"/>
  <c r="FV13" i="31"/>
  <c r="DZ12" i="31"/>
  <c r="D90" i="15" s="1"/>
  <c r="GL15" i="31"/>
  <c r="D106" i="18" s="1"/>
  <c r="DN15" i="31"/>
  <c r="DN4" i="31" s="1"/>
  <c r="CP15" i="31"/>
  <c r="FR13" i="31"/>
  <c r="D101" i="16" s="1"/>
  <c r="BB12" i="31"/>
  <c r="ER3" i="31"/>
  <c r="FX3" i="31"/>
  <c r="V15" i="31"/>
  <c r="FN14" i="31"/>
  <c r="D100" i="17" s="1"/>
  <c r="GH13" i="31"/>
  <c r="D105" i="16" s="1"/>
  <c r="FN13" i="31"/>
  <c r="D100" i="16" s="1"/>
  <c r="DF12" i="31"/>
  <c r="DB11" i="31"/>
  <c r="DL3" i="31"/>
  <c r="CD14" i="31"/>
  <c r="EP12" i="31"/>
  <c r="D94" i="15" s="1"/>
  <c r="EN3" i="31"/>
  <c r="DV11" i="31"/>
  <c r="EL12" i="31"/>
  <c r="D93" i="15" s="1"/>
  <c r="Y12" i="31"/>
  <c r="Z12" i="31"/>
  <c r="EP14" i="31"/>
  <c r="D94" i="17" s="1"/>
  <c r="CP14" i="31"/>
  <c r="FF13" i="31"/>
  <c r="D98" i="16" s="1"/>
  <c r="AC13" i="31"/>
  <c r="AD13" i="31"/>
  <c r="FB12" i="31"/>
  <c r="D97" i="15" s="1"/>
  <c r="EH12" i="31"/>
  <c r="AT15" i="31"/>
  <c r="DF13" i="31"/>
  <c r="CO13" i="31"/>
  <c r="BB13" i="31"/>
  <c r="FR11" i="31"/>
  <c r="D101" i="14" s="1"/>
  <c r="CL9" i="31"/>
  <c r="Q9" i="31"/>
  <c r="DR8" i="31"/>
  <c r="BB7" i="31"/>
  <c r="GF3" i="31"/>
  <c r="GG23" i="31" s="1"/>
  <c r="FL3" i="31"/>
  <c r="FM24" i="31" s="1"/>
  <c r="AR3" i="31"/>
  <c r="AC12" i="31"/>
  <c r="AD12" i="31"/>
  <c r="DJ11" i="31"/>
  <c r="BF11" i="31"/>
  <c r="GL10" i="31"/>
  <c r="D106" i="13" s="1"/>
  <c r="Z8" i="31"/>
  <c r="AD7" i="31"/>
  <c r="AC7" i="31"/>
  <c r="DF6" i="31"/>
  <c r="AD6" i="31"/>
  <c r="CZ3" i="31"/>
  <c r="BL3" i="31"/>
  <c r="AN3" i="31"/>
  <c r="FT3" i="31"/>
  <c r="FU17" i="31" s="1"/>
  <c r="BB14" i="31"/>
  <c r="FR12" i="31"/>
  <c r="D101" i="15" s="1"/>
  <c r="EL11" i="31"/>
  <c r="D93" i="14" s="1"/>
  <c r="DR9" i="31"/>
  <c r="EX8" i="31"/>
  <c r="D96" i="11" s="1"/>
  <c r="BN8" i="31"/>
  <c r="EL7" i="31"/>
  <c r="D93" i="10" s="1"/>
  <c r="Z7" i="31"/>
  <c r="CH5" i="31"/>
  <c r="CF3" i="31"/>
  <c r="AJ3" i="31"/>
  <c r="DH3" i="31"/>
  <c r="EL10" i="31"/>
  <c r="D93" i="13" s="1"/>
  <c r="CL10" i="31"/>
  <c r="BN9" i="31"/>
  <c r="J9" i="31"/>
  <c r="FF7" i="31"/>
  <c r="D98" i="10" s="1"/>
  <c r="EL6" i="31"/>
  <c r="D93" i="9" s="1"/>
  <c r="FD3" i="31"/>
  <c r="FE19" i="31" s="1"/>
  <c r="FF5" i="31"/>
  <c r="D98" i="3" s="1"/>
  <c r="EL5" i="31"/>
  <c r="D93" i="3" s="1"/>
  <c r="EJ3" i="31"/>
  <c r="AF3" i="31"/>
  <c r="DF11" i="31"/>
  <c r="BB11" i="31"/>
  <c r="EX9" i="31"/>
  <c r="D96" i="12" s="1"/>
  <c r="GD8" i="31"/>
  <c r="D104" i="11" s="1"/>
  <c r="EZ3" i="31"/>
  <c r="FA11" i="31" s="1"/>
  <c r="CV3" i="31"/>
  <c r="BX3" i="31"/>
  <c r="AC14" i="31"/>
  <c r="AD14" i="31"/>
  <c r="CB3" i="31"/>
  <c r="Q11" i="31"/>
  <c r="EX10" i="31"/>
  <c r="D96" i="13" s="1"/>
  <c r="BN10" i="31"/>
  <c r="J10" i="31"/>
  <c r="FR6" i="31"/>
  <c r="D101" i="9" s="1"/>
  <c r="GN3" i="31"/>
  <c r="GD9" i="31"/>
  <c r="D104" i="12" s="1"/>
  <c r="FR7" i="31"/>
  <c r="D101" i="10" s="1"/>
  <c r="DZ7" i="31"/>
  <c r="D90" i="10" s="1"/>
  <c r="GL6" i="31"/>
  <c r="D106" i="9" s="1"/>
  <c r="AD11" i="31"/>
  <c r="DF7" i="31"/>
  <c r="EB3" i="31"/>
  <c r="CR3" i="31"/>
  <c r="CT5" i="31"/>
  <c r="BT3" i="31"/>
  <c r="BV5" i="31"/>
  <c r="CL8" i="31"/>
  <c r="FH3" i="31"/>
  <c r="FI17" i="31" s="1"/>
  <c r="DX3" i="31"/>
  <c r="DZ5" i="31"/>
  <c r="DF5" i="31"/>
  <c r="DD3" i="31"/>
  <c r="CN3" i="31"/>
  <c r="BP3" i="31"/>
  <c r="BB8" i="31"/>
  <c r="AD8" i="31"/>
  <c r="DT3" i="31"/>
  <c r="AV3" i="31"/>
  <c r="D3" i="31"/>
  <c r="E18" i="31" s="1"/>
  <c r="F5" i="31"/>
  <c r="DR10" i="31"/>
  <c r="BB6" i="31"/>
  <c r="GJ3" i="31"/>
  <c r="GK9" i="31" s="1"/>
  <c r="GL5" i="31"/>
  <c r="D106" i="3" s="1"/>
  <c r="FR5" i="31"/>
  <c r="D101" i="3" s="1"/>
  <c r="FP3" i="31"/>
  <c r="FQ20" i="31" s="1"/>
  <c r="EF3" i="31"/>
  <c r="BH3" i="31"/>
  <c r="BJ5" i="31"/>
  <c r="AZ3" i="31"/>
  <c r="GB3" i="31"/>
  <c r="GC24" i="31" s="1"/>
  <c r="EV3" i="31"/>
  <c r="DP3" i="31"/>
  <c r="CJ3" i="31"/>
  <c r="FB6" i="31"/>
  <c r="D97" i="9" s="1"/>
  <c r="DV6" i="31"/>
  <c r="CP6" i="31"/>
  <c r="N6" i="31"/>
  <c r="GH5" i="31"/>
  <c r="D105" i="3" s="1"/>
  <c r="FB5" i="31"/>
  <c r="D97" i="3" s="1"/>
  <c r="DV5" i="31"/>
  <c r="CP5" i="31"/>
  <c r="CD5" i="31"/>
  <c r="BF5" i="31"/>
  <c r="CO5" i="31"/>
  <c r="AT5" i="31"/>
  <c r="J5" i="31"/>
  <c r="Q23" i="31"/>
  <c r="AT8" i="31"/>
  <c r="V8" i="31"/>
  <c r="ED7" i="31"/>
  <c r="CX7" i="31"/>
  <c r="J8" i="31"/>
  <c r="GD7" i="31"/>
  <c r="D104" i="10" s="1"/>
  <c r="EX7" i="31"/>
  <c r="D96" i="10" s="1"/>
  <c r="DR7" i="31"/>
  <c r="CL7" i="31"/>
  <c r="BN7" i="31"/>
  <c r="J7" i="31"/>
  <c r="GD6" i="31"/>
  <c r="D104" i="9" s="1"/>
  <c r="EX6" i="31"/>
  <c r="D96" i="9" s="1"/>
  <c r="DR6" i="31"/>
  <c r="CL6" i="31"/>
  <c r="BN6" i="31"/>
  <c r="J6" i="31"/>
  <c r="GD5" i="31"/>
  <c r="D104" i="3" s="1"/>
  <c r="EX5" i="31"/>
  <c r="D96" i="3" s="1"/>
  <c r="DR5" i="31"/>
  <c r="BB5" i="31"/>
  <c r="AD5" i="31"/>
  <c r="R5" i="31"/>
  <c r="F84" i="3"/>
  <c r="F84" i="9"/>
  <c r="F84" i="10"/>
  <c r="F84" i="11"/>
  <c r="F84" i="12"/>
  <c r="F84" i="13"/>
  <c r="F84" i="14"/>
  <c r="F84" i="15"/>
  <c r="F84" i="16"/>
  <c r="F84" i="17"/>
  <c r="F84" i="18"/>
  <c r="F84" i="19"/>
  <c r="F84" i="20"/>
  <c r="F84" i="21"/>
  <c r="F84" i="22"/>
  <c r="F84" i="23"/>
  <c r="F84" i="24"/>
  <c r="F84" i="25"/>
  <c r="F84" i="26"/>
  <c r="F85" i="27"/>
  <c r="J138" i="3"/>
  <c r="F141" i="3"/>
  <c r="J138" i="9"/>
  <c r="F141" i="9"/>
  <c r="J138" i="10"/>
  <c r="F141" i="10"/>
  <c r="J138" i="11"/>
  <c r="F141" i="11"/>
  <c r="J138" i="12"/>
  <c r="F141" i="12"/>
  <c r="J138" i="13"/>
  <c r="F141" i="13"/>
  <c r="J138" i="14"/>
  <c r="F141" i="14"/>
  <c r="J138" i="15"/>
  <c r="F141" i="15"/>
  <c r="J138" i="16"/>
  <c r="F141" i="16"/>
  <c r="J138" i="17"/>
  <c r="F141" i="17"/>
  <c r="J138" i="18"/>
  <c r="F141" i="18"/>
  <c r="J138" i="19"/>
  <c r="F141" i="19"/>
  <c r="J138" i="20"/>
  <c r="F141" i="20"/>
  <c r="J138" i="22"/>
  <c r="F141" i="22"/>
  <c r="J138" i="23"/>
  <c r="F141" i="23"/>
  <c r="J138" i="24"/>
  <c r="F141" i="24"/>
  <c r="J138" i="25"/>
  <c r="F141" i="25"/>
  <c r="J138" i="26"/>
  <c r="F141" i="26"/>
  <c r="J137" i="27"/>
  <c r="F140" i="27"/>
  <c r="J138" i="28"/>
  <c r="F141" i="28"/>
  <c r="J138" i="21"/>
  <c r="F141" i="21"/>
  <c r="J10" i="1"/>
  <c r="J28" i="1"/>
  <c r="J27" i="1"/>
  <c r="J26" i="1"/>
  <c r="J25" i="1"/>
  <c r="J24" i="1"/>
  <c r="J23" i="1"/>
  <c r="J22" i="1"/>
  <c r="J21" i="1"/>
  <c r="J20" i="1"/>
  <c r="J19" i="1"/>
  <c r="J18" i="1"/>
  <c r="J17" i="1"/>
  <c r="J16" i="1"/>
  <c r="J15" i="1"/>
  <c r="J14" i="1"/>
  <c r="J13" i="1"/>
  <c r="J12" i="1"/>
  <c r="J11" i="1"/>
  <c r="J29" i="1"/>
  <c r="J4" i="1" l="1"/>
  <c r="CX4" i="31"/>
  <c r="ES22" i="31"/>
  <c r="EK17" i="31"/>
  <c r="DA10" i="31"/>
  <c r="AC8" i="31"/>
  <c r="DQ8" i="31"/>
  <c r="DY21" i="31"/>
  <c r="BU5" i="31"/>
  <c r="DI23" i="31"/>
  <c r="EG7" i="31"/>
  <c r="CS25" i="31"/>
  <c r="EO20" i="31"/>
  <c r="EC17" i="31"/>
  <c r="E15" i="31"/>
  <c r="DE23" i="31"/>
  <c r="DM24" i="31"/>
  <c r="BE14" i="31"/>
  <c r="EW5" i="31"/>
  <c r="BY12" i="31"/>
  <c r="E20" i="31"/>
  <c r="CS13" i="31"/>
  <c r="CS5" i="31"/>
  <c r="CS14" i="31"/>
  <c r="CS21" i="31"/>
  <c r="CS23" i="31"/>
  <c r="CS12" i="31"/>
  <c r="CS7" i="31"/>
  <c r="CS24" i="31"/>
  <c r="U20" i="31"/>
  <c r="Y23" i="31"/>
  <c r="I13" i="31"/>
  <c r="I23" i="31"/>
  <c r="BI19" i="31"/>
  <c r="CG20" i="31"/>
  <c r="AS25" i="31"/>
  <c r="BU17" i="31"/>
  <c r="CC14" i="31"/>
  <c r="CK9" i="31"/>
  <c r="AW24" i="31"/>
  <c r="CO17" i="31"/>
  <c r="CS10" i="31"/>
  <c r="AG21" i="31"/>
  <c r="AO23" i="31"/>
  <c r="BY15" i="31"/>
  <c r="BM8" i="31"/>
  <c r="CW25" i="31"/>
  <c r="BA11" i="31"/>
  <c r="BQ24" i="31"/>
  <c r="M14" i="31"/>
  <c r="AK13" i="31"/>
  <c r="BE20" i="31"/>
  <c r="Q18" i="31"/>
  <c r="DI25" i="31"/>
  <c r="DE5" i="31"/>
  <c r="BU15" i="31"/>
  <c r="DE12" i="31"/>
  <c r="DE7" i="31"/>
  <c r="DE11" i="31"/>
  <c r="BU14" i="31"/>
  <c r="DI6" i="31"/>
  <c r="DE9" i="31"/>
  <c r="BU19" i="31"/>
  <c r="DE17" i="31"/>
  <c r="DE18" i="31"/>
  <c r="CW12" i="31"/>
  <c r="CW5" i="31"/>
  <c r="CW23" i="31"/>
  <c r="DA21" i="31"/>
  <c r="DA6" i="31"/>
  <c r="DA7" i="31"/>
  <c r="DE25" i="31"/>
  <c r="DE24" i="31"/>
  <c r="DE19" i="31"/>
  <c r="DE13" i="31"/>
  <c r="DE16" i="31"/>
  <c r="DE20" i="31"/>
  <c r="DE14" i="31"/>
  <c r="DE21" i="31"/>
  <c r="DE10" i="31"/>
  <c r="DE22" i="31"/>
  <c r="DE8" i="31"/>
  <c r="DE15" i="31"/>
  <c r="DE6" i="31"/>
  <c r="DI22" i="31"/>
  <c r="DI15" i="31"/>
  <c r="DI8" i="31"/>
  <c r="DI19" i="31"/>
  <c r="DI24" i="31"/>
  <c r="DI7" i="31"/>
  <c r="DI21" i="31"/>
  <c r="DI13" i="31"/>
  <c r="BU10" i="31"/>
  <c r="BU18" i="31"/>
  <c r="BU24" i="31"/>
  <c r="BU7" i="31"/>
  <c r="BU25" i="31"/>
  <c r="BU6" i="31"/>
  <c r="BU20" i="31"/>
  <c r="BU8" i="31"/>
  <c r="BU9" i="31"/>
  <c r="BU11" i="31"/>
  <c r="BU22" i="31"/>
  <c r="BU13" i="31"/>
  <c r="Q6" i="31"/>
  <c r="CS20" i="31"/>
  <c r="Q25" i="31"/>
  <c r="AW25" i="31"/>
  <c r="AW21" i="31"/>
  <c r="CS15" i="31"/>
  <c r="Q12" i="31"/>
  <c r="DA5" i="31"/>
  <c r="Y5" i="31"/>
  <c r="U24" i="31"/>
  <c r="AO7" i="31"/>
  <c r="FM6" i="31"/>
  <c r="AG5" i="31"/>
  <c r="BQ6" i="31"/>
  <c r="FM10" i="31"/>
  <c r="CK11" i="31"/>
  <c r="V4" i="31"/>
  <c r="DQ7" i="31"/>
  <c r="DA9" i="31"/>
  <c r="GG5" i="31"/>
  <c r="AX4" i="31"/>
  <c r="EG11" i="31"/>
  <c r="EG5" i="31"/>
  <c r="Y6" i="31"/>
  <c r="N4" i="31"/>
  <c r="U10" i="31"/>
  <c r="U5" i="31"/>
  <c r="U6" i="31"/>
  <c r="CP4" i="31"/>
  <c r="GG16" i="31"/>
  <c r="BY9" i="31"/>
  <c r="B9" i="31"/>
  <c r="AC11" i="31"/>
  <c r="BB4" i="31"/>
  <c r="BE11" i="31"/>
  <c r="DB4" i="31"/>
  <c r="I5" i="31"/>
  <c r="BJ4" i="31"/>
  <c r="Y7" i="31"/>
  <c r="Y11" i="31"/>
  <c r="FI6" i="31"/>
  <c r="I8" i="31"/>
  <c r="U8" i="31"/>
  <c r="FM7" i="31"/>
  <c r="BV4" i="31"/>
  <c r="U7" i="31"/>
  <c r="BM11" i="31"/>
  <c r="DA13" i="31"/>
  <c r="DJ4" i="31"/>
  <c r="BE13" i="31"/>
  <c r="CK8" i="31"/>
  <c r="CK10" i="31"/>
  <c r="Y8" i="31"/>
  <c r="FM5" i="31"/>
  <c r="EG8" i="31"/>
  <c r="Y10" i="31"/>
  <c r="BY8" i="31"/>
  <c r="Y13" i="31"/>
  <c r="EO14" i="31"/>
  <c r="BQ5" i="31"/>
  <c r="AK10" i="31"/>
  <c r="FM8" i="31"/>
  <c r="FI8" i="31"/>
  <c r="Y9" i="31"/>
  <c r="BM6" i="31"/>
  <c r="CK12" i="31"/>
  <c r="EG12" i="31"/>
  <c r="BA8" i="31"/>
  <c r="FQ7" i="31"/>
  <c r="AW6" i="31"/>
  <c r="DQ5" i="31"/>
  <c r="BA13" i="31"/>
  <c r="M13" i="31"/>
  <c r="CC18" i="31"/>
  <c r="U19" i="31"/>
  <c r="DM15" i="31"/>
  <c r="BY25" i="31"/>
  <c r="DQ25" i="31"/>
  <c r="AW23" i="31"/>
  <c r="Y24" i="31"/>
  <c r="FQ5" i="31"/>
  <c r="BA10" i="31"/>
  <c r="AW9" i="31"/>
  <c r="BY13" i="31"/>
  <c r="DQ13" i="31"/>
  <c r="BY14" i="31"/>
  <c r="BQ14" i="31"/>
  <c r="FA16" i="31"/>
  <c r="AC19" i="31"/>
  <c r="AG18" i="31"/>
  <c r="BA18" i="31"/>
  <c r="BA19" i="31"/>
  <c r="FI16" i="31"/>
  <c r="FI24" i="31"/>
  <c r="BM22" i="31"/>
  <c r="ES24" i="31"/>
  <c r="BQ23" i="31"/>
  <c r="GG24" i="31"/>
  <c r="AW7" i="31"/>
  <c r="GC5" i="31"/>
  <c r="DY9" i="31"/>
  <c r="I12" i="31"/>
  <c r="DA11" i="31"/>
  <c r="FM14" i="31"/>
  <c r="CC12" i="31"/>
  <c r="DQ23" i="31"/>
  <c r="Y22" i="31"/>
  <c r="FI22" i="31"/>
  <c r="GC22" i="31"/>
  <c r="ES16" i="31"/>
  <c r="DM20" i="31"/>
  <c r="Y25" i="31"/>
  <c r="EC6" i="31"/>
  <c r="DQ9" i="31"/>
  <c r="I6" i="31"/>
  <c r="FI9" i="31"/>
  <c r="CK16" i="31"/>
  <c r="AG20" i="31"/>
  <c r="FQ17" i="31"/>
  <c r="EG20" i="31"/>
  <c r="I25" i="31"/>
  <c r="U22" i="31"/>
  <c r="Q5" i="31"/>
  <c r="BY10" i="31"/>
  <c r="Q10" i="31"/>
  <c r="BA14" i="31"/>
  <c r="EG13" i="31"/>
  <c r="CK13" i="31"/>
  <c r="AK12" i="31"/>
  <c r="CC21" i="31"/>
  <c r="EC18" i="31"/>
  <c r="BA15" i="31"/>
  <c r="FU21" i="31"/>
  <c r="Q22" i="31"/>
  <c r="DY19" i="31"/>
  <c r="DY25" i="31"/>
  <c r="FM22" i="31"/>
  <c r="FA5" i="31"/>
  <c r="BY6" i="31"/>
  <c r="GK6" i="31"/>
  <c r="AW10" i="31"/>
  <c r="I9" i="31"/>
  <c r="AW8" i="31"/>
  <c r="CK6" i="31"/>
  <c r="FQ11" i="31"/>
  <c r="I16" i="31"/>
  <c r="BQ13" i="31"/>
  <c r="DM22" i="31"/>
  <c r="DQ24" i="31"/>
  <c r="GK23" i="31"/>
  <c r="FA25" i="31"/>
  <c r="BQ25" i="31"/>
  <c r="M6" i="31"/>
  <c r="DQ10" i="31"/>
  <c r="GC7" i="31"/>
  <c r="EG9" i="31"/>
  <c r="FQ6" i="31"/>
  <c r="BM10" i="31"/>
  <c r="GG12" i="31"/>
  <c r="FQ14" i="31"/>
  <c r="DQ12" i="31"/>
  <c r="FM13" i="31"/>
  <c r="AW14" i="31"/>
  <c r="FM12" i="31"/>
  <c r="DM17" i="31"/>
  <c r="U18" i="31"/>
  <c r="BY24" i="31"/>
  <c r="BI20" i="31"/>
  <c r="AW22" i="31"/>
  <c r="BN4" i="31"/>
  <c r="BA6" i="31"/>
  <c r="EC7" i="31"/>
  <c r="FM9" i="31"/>
  <c r="CK14" i="31"/>
  <c r="BM9" i="31"/>
  <c r="FM11" i="31"/>
  <c r="AP4" i="31"/>
  <c r="BY11" i="31"/>
  <c r="GG13" i="31"/>
  <c r="AW11" i="31"/>
  <c r="EG14" i="31"/>
  <c r="BQ16" i="31"/>
  <c r="ES17" i="31"/>
  <c r="U25" i="31"/>
  <c r="DQ22" i="31"/>
  <c r="FM21" i="31"/>
  <c r="CK22" i="31"/>
  <c r="CK25" i="31"/>
  <c r="FM25" i="31"/>
  <c r="Z4" i="31"/>
  <c r="GP4" i="31"/>
  <c r="B16" i="31"/>
  <c r="B22" i="31"/>
  <c r="FZ4" i="31"/>
  <c r="D103" i="18"/>
  <c r="FV4" i="31"/>
  <c r="D102" i="16"/>
  <c r="B14" i="31"/>
  <c r="B24" i="31"/>
  <c r="B8" i="31"/>
  <c r="B6" i="31"/>
  <c r="ET4" i="31"/>
  <c r="EP4" i="31"/>
  <c r="D94" i="22"/>
  <c r="B10" i="31"/>
  <c r="B11" i="31"/>
  <c r="B13" i="31"/>
  <c r="B20" i="31"/>
  <c r="EH4" i="31"/>
  <c r="D92" i="15"/>
  <c r="ED4" i="31"/>
  <c r="D91" i="10"/>
  <c r="B17" i="31"/>
  <c r="B7" i="31"/>
  <c r="B18" i="31"/>
  <c r="DZ4" i="31"/>
  <c r="D90" i="3"/>
  <c r="B19" i="31"/>
  <c r="B12" i="31"/>
  <c r="B21" i="31"/>
  <c r="B25" i="31"/>
  <c r="B23" i="31"/>
  <c r="B15" i="31"/>
  <c r="DV4" i="31"/>
  <c r="B5" i="31"/>
  <c r="GL4" i="31"/>
  <c r="GH4" i="31"/>
  <c r="FN4" i="31"/>
  <c r="FJ4" i="31"/>
  <c r="F4" i="31"/>
  <c r="CS6" i="31"/>
  <c r="CS8" i="31"/>
  <c r="CS17" i="31"/>
  <c r="CS18" i="31"/>
  <c r="CS16" i="31"/>
  <c r="CS22" i="31"/>
  <c r="CS9" i="31"/>
  <c r="CS19" i="31"/>
  <c r="CS11" i="31"/>
  <c r="GO5" i="31"/>
  <c r="GO11" i="31"/>
  <c r="GO14" i="31"/>
  <c r="GO12" i="31"/>
  <c r="GO13" i="31"/>
  <c r="GO21" i="31"/>
  <c r="GO20" i="31"/>
  <c r="GO10" i="31"/>
  <c r="GO19" i="31"/>
  <c r="GO23" i="31"/>
  <c r="GO25" i="31"/>
  <c r="GO18" i="31"/>
  <c r="GO15" i="31"/>
  <c r="GO22" i="31"/>
  <c r="GO17" i="31"/>
  <c r="GO9" i="31"/>
  <c r="GO8" i="31"/>
  <c r="GO7" i="31"/>
  <c r="GO24" i="31"/>
  <c r="GO6" i="31"/>
  <c r="GO16" i="31"/>
  <c r="EW15" i="31"/>
  <c r="EW17" i="31"/>
  <c r="EW18" i="31"/>
  <c r="EW19" i="31"/>
  <c r="EW20" i="31"/>
  <c r="EW21" i="31"/>
  <c r="EW6" i="31"/>
  <c r="EW7" i="31"/>
  <c r="EW24" i="31"/>
  <c r="EW10" i="31"/>
  <c r="EW13" i="31"/>
  <c r="EW8" i="31"/>
  <c r="EW12" i="31"/>
  <c r="EW23" i="31"/>
  <c r="EW22" i="31"/>
  <c r="EW11" i="31"/>
  <c r="EW14" i="31"/>
  <c r="EW25" i="31"/>
  <c r="EW16" i="31"/>
  <c r="EW9" i="31"/>
  <c r="DU7" i="31"/>
  <c r="DU8" i="31"/>
  <c r="DU9" i="31"/>
  <c r="DU12" i="31"/>
  <c r="DU17" i="31"/>
  <c r="DU18" i="31"/>
  <c r="DU19" i="31"/>
  <c r="DU14" i="31"/>
  <c r="DU20" i="31"/>
  <c r="DU21" i="31"/>
  <c r="DU23" i="31"/>
  <c r="DU10" i="31"/>
  <c r="DU22" i="31"/>
  <c r="DU11" i="31"/>
  <c r="DU15" i="31"/>
  <c r="DU13" i="31"/>
  <c r="DU16" i="31"/>
  <c r="DU5" i="31"/>
  <c r="DU24" i="31"/>
  <c r="DU25" i="31"/>
  <c r="DU6" i="31"/>
  <c r="CO8" i="31"/>
  <c r="CO9" i="31"/>
  <c r="CO10" i="31"/>
  <c r="CO11" i="31"/>
  <c r="CO18" i="31"/>
  <c r="CO20" i="31"/>
  <c r="CO22" i="31"/>
  <c r="CO12" i="31"/>
  <c r="CO6" i="31"/>
  <c r="CO14" i="31"/>
  <c r="DI5" i="31"/>
  <c r="DI9" i="31"/>
  <c r="DI10" i="31"/>
  <c r="DI14" i="31"/>
  <c r="DI16" i="31"/>
  <c r="DI12" i="31"/>
  <c r="FE12" i="31"/>
  <c r="AS16" i="31"/>
  <c r="FY6" i="31"/>
  <c r="FY8" i="31"/>
  <c r="FY9" i="31"/>
  <c r="FY5" i="31"/>
  <c r="FY10" i="31"/>
  <c r="FY12" i="31"/>
  <c r="FY7" i="31"/>
  <c r="FY13" i="31"/>
  <c r="FY14" i="31"/>
  <c r="FY11" i="31"/>
  <c r="FY16" i="31"/>
  <c r="FY19" i="31"/>
  <c r="FY21" i="31"/>
  <c r="CD4" i="31"/>
  <c r="GC10" i="31"/>
  <c r="GC17" i="31"/>
  <c r="GC18" i="31"/>
  <c r="GC16" i="31"/>
  <c r="GC19" i="31"/>
  <c r="GC21" i="31"/>
  <c r="GC20" i="31"/>
  <c r="AG6" i="31"/>
  <c r="AG7" i="31"/>
  <c r="AG8" i="31"/>
  <c r="AG9" i="31"/>
  <c r="AG10" i="31"/>
  <c r="AG13" i="31"/>
  <c r="AG15" i="31"/>
  <c r="AG12" i="31"/>
  <c r="AG16" i="31"/>
  <c r="AG14" i="31"/>
  <c r="AG23" i="31"/>
  <c r="AG24" i="31"/>
  <c r="AG25" i="31"/>
  <c r="AG22" i="31"/>
  <c r="GK10" i="31"/>
  <c r="GC6" i="31"/>
  <c r="DY11" i="31"/>
  <c r="GK13" i="31"/>
  <c r="FA12" i="31"/>
  <c r="GC12" i="31"/>
  <c r="DI17" i="31"/>
  <c r="BI17" i="31"/>
  <c r="AS20" i="31"/>
  <c r="AS18" i="31"/>
  <c r="GK24" i="31"/>
  <c r="EX4" i="31"/>
  <c r="BA16" i="31"/>
  <c r="BA25" i="31"/>
  <c r="BA22" i="31"/>
  <c r="BA23" i="31"/>
  <c r="BA24" i="31"/>
  <c r="FQ10" i="31"/>
  <c r="FQ9" i="31"/>
  <c r="FQ8" i="31"/>
  <c r="FQ16" i="31"/>
  <c r="FQ15" i="31"/>
  <c r="FQ22" i="31"/>
  <c r="FQ23" i="31"/>
  <c r="FQ24" i="31"/>
  <c r="FQ25" i="31"/>
  <c r="FA6" i="31"/>
  <c r="EG10" i="31"/>
  <c r="I20" i="31"/>
  <c r="I18" i="31"/>
  <c r="I19" i="31"/>
  <c r="I21" i="31"/>
  <c r="I22" i="31"/>
  <c r="FI5" i="31"/>
  <c r="FI14" i="31"/>
  <c r="FI13" i="31"/>
  <c r="FI12" i="31"/>
  <c r="FI11" i="31"/>
  <c r="FI19" i="31"/>
  <c r="BU16" i="31"/>
  <c r="BU21" i="31"/>
  <c r="EC10" i="31"/>
  <c r="AO6" i="31"/>
  <c r="AK8" i="31"/>
  <c r="I10" i="31"/>
  <c r="CC6" i="31"/>
  <c r="CC7" i="31"/>
  <c r="CC8" i="31"/>
  <c r="CC9" i="31"/>
  <c r="CC10" i="31"/>
  <c r="CC11" i="31"/>
  <c r="CC16" i="31"/>
  <c r="CC15" i="31"/>
  <c r="CC24" i="31"/>
  <c r="CC25" i="31"/>
  <c r="CC22" i="31"/>
  <c r="CC23" i="31"/>
  <c r="CG10" i="31"/>
  <c r="CG13" i="31"/>
  <c r="CG8" i="31"/>
  <c r="CG14" i="31"/>
  <c r="CG12" i="31"/>
  <c r="FE9" i="31"/>
  <c r="AK14" i="31"/>
  <c r="BM5" i="31"/>
  <c r="BM17" i="31"/>
  <c r="BM18" i="31"/>
  <c r="BM20" i="31"/>
  <c r="BM21" i="31"/>
  <c r="DQ14" i="31"/>
  <c r="BA7" i="31"/>
  <c r="EO11" i="31"/>
  <c r="I14" i="31"/>
  <c r="M15" i="31"/>
  <c r="U16" i="31"/>
  <c r="EO12" i="31"/>
  <c r="BM12" i="31"/>
  <c r="BM14" i="31"/>
  <c r="AO13" i="31"/>
  <c r="GG14" i="31"/>
  <c r="I17" i="31"/>
  <c r="FU13" i="31"/>
  <c r="M17" i="31"/>
  <c r="EO17" i="31"/>
  <c r="EO19" i="31"/>
  <c r="AG17" i="31"/>
  <c r="I15" i="31"/>
  <c r="GK16" i="31"/>
  <c r="FI18" i="31"/>
  <c r="U17" i="31"/>
  <c r="FA14" i="31"/>
  <c r="AS17" i="31"/>
  <c r="BE8" i="31"/>
  <c r="BE9" i="31"/>
  <c r="BE10" i="31"/>
  <c r="BE15" i="31"/>
  <c r="BE16" i="31"/>
  <c r="BE12" i="31"/>
  <c r="E23" i="31"/>
  <c r="E25" i="31"/>
  <c r="CG19" i="31"/>
  <c r="BA20" i="31"/>
  <c r="FY22" i="31"/>
  <c r="FY25" i="31"/>
  <c r="FA22" i="31"/>
  <c r="FE10" i="31"/>
  <c r="FE11" i="31"/>
  <c r="FE17" i="31"/>
  <c r="FE18" i="31"/>
  <c r="FE21" i="31"/>
  <c r="FE16" i="31"/>
  <c r="FE15" i="31"/>
  <c r="FE6" i="31"/>
  <c r="AO9" i="31"/>
  <c r="AO8" i="31"/>
  <c r="AO10" i="31"/>
  <c r="AO12" i="31"/>
  <c r="AO20" i="31"/>
  <c r="AO16" i="31"/>
  <c r="AO22" i="31"/>
  <c r="AO17" i="31"/>
  <c r="AO18" i="31"/>
  <c r="AO21" i="31"/>
  <c r="EO5" i="31"/>
  <c r="EO6" i="31"/>
  <c r="EO7" i="31"/>
  <c r="EO8" i="31"/>
  <c r="EO9" i="31"/>
  <c r="EO10" i="31"/>
  <c r="EO16" i="31"/>
  <c r="EO13" i="31"/>
  <c r="EO15" i="31"/>
  <c r="EO22" i="31"/>
  <c r="EO23" i="31"/>
  <c r="EO24" i="31"/>
  <c r="EO25" i="31"/>
  <c r="AO15" i="31"/>
  <c r="FY18" i="31"/>
  <c r="DI20" i="31"/>
  <c r="EK16" i="31"/>
  <c r="AO19" i="31"/>
  <c r="DR4" i="31"/>
  <c r="AT4" i="31"/>
  <c r="DY5" i="31"/>
  <c r="DY14" i="31"/>
  <c r="DY13" i="31"/>
  <c r="DY15" i="31"/>
  <c r="DY17" i="31"/>
  <c r="DY18" i="31"/>
  <c r="DY20" i="31"/>
  <c r="GC9" i="31"/>
  <c r="EC8" i="31"/>
  <c r="AK5" i="31"/>
  <c r="AK15" i="31"/>
  <c r="AK16" i="31"/>
  <c r="AK17" i="31"/>
  <c r="AK18" i="31"/>
  <c r="AK19" i="31"/>
  <c r="AK20" i="31"/>
  <c r="AK21" i="31"/>
  <c r="AK22" i="31"/>
  <c r="FE14" i="31"/>
  <c r="DY16" i="31"/>
  <c r="EC16" i="31"/>
  <c r="FU20" i="31"/>
  <c r="E22" i="31"/>
  <c r="DY24" i="31"/>
  <c r="AS24" i="31"/>
  <c r="GC25" i="31"/>
  <c r="AK23" i="31"/>
  <c r="GD4" i="31"/>
  <c r="FR4" i="31"/>
  <c r="AK7" i="31"/>
  <c r="E5" i="31"/>
  <c r="BQ7" i="31"/>
  <c r="BQ8" i="31"/>
  <c r="BQ9" i="31"/>
  <c r="BQ10" i="31"/>
  <c r="BQ17" i="31"/>
  <c r="BQ18" i="31"/>
  <c r="BQ19" i="31"/>
  <c r="BQ20" i="31"/>
  <c r="BQ12" i="31"/>
  <c r="BQ21" i="31"/>
  <c r="AS6" i="31"/>
  <c r="CT4" i="31"/>
  <c r="AK6" i="31"/>
  <c r="DY8" i="31"/>
  <c r="AS10" i="31"/>
  <c r="DQ11" i="31"/>
  <c r="BY5" i="31"/>
  <c r="BY16" i="31"/>
  <c r="BY20" i="31"/>
  <c r="BY17" i="31"/>
  <c r="BY19" i="31"/>
  <c r="BY18" i="31"/>
  <c r="GC8" i="31"/>
  <c r="AK11" i="31"/>
  <c r="EK5" i="31"/>
  <c r="EK6" i="31"/>
  <c r="CH4" i="31"/>
  <c r="EK11" i="31"/>
  <c r="DA15" i="31"/>
  <c r="DA16" i="31"/>
  <c r="DA18" i="31"/>
  <c r="DA17" i="31"/>
  <c r="DA19" i="31"/>
  <c r="DA20" i="31"/>
  <c r="DA22" i="31"/>
  <c r="DA25" i="31"/>
  <c r="DA24" i="31"/>
  <c r="DA23" i="31"/>
  <c r="I7" i="31"/>
  <c r="GC14" i="31"/>
  <c r="AO14" i="31"/>
  <c r="FU12" i="31"/>
  <c r="Y16" i="31"/>
  <c r="Y15" i="31"/>
  <c r="Y20" i="31"/>
  <c r="Y17" i="31"/>
  <c r="Y18" i="31"/>
  <c r="Y19" i="31"/>
  <c r="Y21" i="31"/>
  <c r="Y14" i="31"/>
  <c r="DI11" i="31"/>
  <c r="FQ19" i="31"/>
  <c r="BQ15" i="31"/>
  <c r="BA17" i="31"/>
  <c r="EK13" i="31"/>
  <c r="BM16" i="31"/>
  <c r="FE24" i="31"/>
  <c r="FE20" i="31"/>
  <c r="FI25" i="31"/>
  <c r="FY20" i="31"/>
  <c r="ES23" i="31"/>
  <c r="CW22" i="31"/>
  <c r="DY22" i="31"/>
  <c r="FQ21" i="31"/>
  <c r="AK25" i="31"/>
  <c r="GG25" i="31"/>
  <c r="CW24" i="31"/>
  <c r="EC22" i="31"/>
  <c r="EC21" i="31"/>
  <c r="AS23" i="31"/>
  <c r="EK8" i="31"/>
  <c r="EK9" i="31"/>
  <c r="EK14" i="31"/>
  <c r="EK15" i="31"/>
  <c r="EK22" i="31"/>
  <c r="EK23" i="31"/>
  <c r="EK24" i="31"/>
  <c r="EK25" i="31"/>
  <c r="CW7" i="31"/>
  <c r="AC10" i="31"/>
  <c r="AC9" i="31"/>
  <c r="GK5" i="31"/>
  <c r="GK12" i="31"/>
  <c r="GK11" i="31"/>
  <c r="GK17" i="31"/>
  <c r="GK18" i="31"/>
  <c r="GK14" i="31"/>
  <c r="GK19" i="31"/>
  <c r="GK21" i="31"/>
  <c r="GK20" i="31"/>
  <c r="E7" i="31"/>
  <c r="E6" i="31"/>
  <c r="E10" i="31"/>
  <c r="E9" i="31"/>
  <c r="E11" i="31"/>
  <c r="E14" i="31"/>
  <c r="E8" i="31"/>
  <c r="E13" i="31"/>
  <c r="E12" i="31"/>
  <c r="E16" i="31"/>
  <c r="E21" i="31"/>
  <c r="DY6" i="31"/>
  <c r="CW10" i="31"/>
  <c r="CW6" i="31"/>
  <c r="FA7" i="31"/>
  <c r="FA8" i="31"/>
  <c r="FA9" i="31"/>
  <c r="FA10" i="31"/>
  <c r="FA13" i="31"/>
  <c r="FA17" i="31"/>
  <c r="FA18" i="31"/>
  <c r="FA19" i="31"/>
  <c r="FA20" i="31"/>
  <c r="FA21" i="31"/>
  <c r="EL4" i="31"/>
  <c r="CW15" i="31"/>
  <c r="DY12" i="31"/>
  <c r="ES15" i="31"/>
  <c r="E19" i="31"/>
  <c r="EK21" i="31"/>
  <c r="FE22" i="31"/>
  <c r="EC23" i="31"/>
  <c r="ES25" i="31"/>
  <c r="ES20" i="31"/>
  <c r="R4" i="31"/>
  <c r="CL4" i="31"/>
  <c r="Q7" i="31"/>
  <c r="Q13" i="31"/>
  <c r="U12" i="31"/>
  <c r="U11" i="31"/>
  <c r="U14" i="31"/>
  <c r="U13" i="31"/>
  <c r="U21" i="31"/>
  <c r="FB4" i="31"/>
  <c r="CK5" i="31"/>
  <c r="CK15" i="31"/>
  <c r="CK19" i="31"/>
  <c r="CK17" i="31"/>
  <c r="CK18" i="31"/>
  <c r="CK20" i="31"/>
  <c r="CK21" i="31"/>
  <c r="CC5" i="31"/>
  <c r="AS8" i="31"/>
  <c r="AW5" i="31"/>
  <c r="AW15" i="31"/>
  <c r="AW16" i="31"/>
  <c r="AW17" i="31"/>
  <c r="AW20" i="31"/>
  <c r="AW18" i="31"/>
  <c r="AW19" i="31"/>
  <c r="BY7" i="31"/>
  <c r="DA8" i="31"/>
  <c r="U9" i="31"/>
  <c r="M7" i="31"/>
  <c r="M8" i="31"/>
  <c r="M9" i="31"/>
  <c r="M10" i="31"/>
  <c r="M11" i="31"/>
  <c r="M5" i="31"/>
  <c r="M18" i="31"/>
  <c r="M19" i="31"/>
  <c r="M20" i="31"/>
  <c r="M22" i="31"/>
  <c r="M25" i="31"/>
  <c r="M23" i="31"/>
  <c r="M24" i="31"/>
  <c r="M21" i="31"/>
  <c r="CK7" i="31"/>
  <c r="DY7" i="31"/>
  <c r="EG6" i="31"/>
  <c r="GK7" i="31"/>
  <c r="GC13" i="31"/>
  <c r="CW9" i="31"/>
  <c r="FE5" i="31"/>
  <c r="EK10" i="31"/>
  <c r="GK8" i="31"/>
  <c r="I11" i="31"/>
  <c r="FQ12" i="31"/>
  <c r="AC6" i="31"/>
  <c r="FM15" i="31"/>
  <c r="FM16" i="31"/>
  <c r="FM17" i="31"/>
  <c r="FM18" i="31"/>
  <c r="FM19" i="31"/>
  <c r="FM20" i="31"/>
  <c r="AW12" i="31"/>
  <c r="CC13" i="31"/>
  <c r="FI15" i="31"/>
  <c r="DM5" i="31"/>
  <c r="DM8" i="31"/>
  <c r="DM9" i="31"/>
  <c r="DM11" i="31"/>
  <c r="DM10" i="31"/>
  <c r="DM6" i="31"/>
  <c r="DM7" i="31"/>
  <c r="DM12" i="31"/>
  <c r="DM13" i="31"/>
  <c r="DM14" i="31"/>
  <c r="DM16" i="31"/>
  <c r="DM21" i="31"/>
  <c r="U15" i="31"/>
  <c r="EO18" i="31"/>
  <c r="EO21" i="31"/>
  <c r="DM18" i="31"/>
  <c r="CW18" i="31"/>
  <c r="GK15" i="31"/>
  <c r="BE17" i="31"/>
  <c r="FI20" i="31"/>
  <c r="BI16" i="31"/>
  <c r="EK18" i="31"/>
  <c r="FI21" i="31"/>
  <c r="AC17" i="31"/>
  <c r="U23" i="31"/>
  <c r="DM25" i="31"/>
  <c r="E24" i="31"/>
  <c r="FI23" i="31"/>
  <c r="GK25" i="31"/>
  <c r="DY23" i="31"/>
  <c r="EC25" i="31"/>
  <c r="AS22" i="31"/>
  <c r="CK23" i="31"/>
  <c r="AK24" i="31"/>
  <c r="CW14" i="31"/>
  <c r="CW11" i="31"/>
  <c r="CW13" i="31"/>
  <c r="AS5" i="31"/>
  <c r="AS12" i="31"/>
  <c r="AS11" i="31"/>
  <c r="AS14" i="31"/>
  <c r="AS13" i="31"/>
  <c r="AS15" i="31"/>
  <c r="CW20" i="31"/>
  <c r="CW21" i="31"/>
  <c r="BI9" i="31"/>
  <c r="BI10" i="31"/>
  <c r="BI7" i="31"/>
  <c r="BI6" i="31"/>
  <c r="BI11" i="31"/>
  <c r="BI14" i="31"/>
  <c r="BI8" i="31"/>
  <c r="BI5" i="31"/>
  <c r="BI15" i="31"/>
  <c r="BI13" i="31"/>
  <c r="BI24" i="31"/>
  <c r="BI25" i="31"/>
  <c r="AS7" i="31"/>
  <c r="AS9" i="31"/>
  <c r="FE7" i="31"/>
  <c r="EK7" i="31"/>
  <c r="FU5" i="31"/>
  <c r="FU6" i="31"/>
  <c r="FU7" i="31"/>
  <c r="FU8" i="31"/>
  <c r="FU9" i="31"/>
  <c r="FU10" i="31"/>
  <c r="FU15" i="31"/>
  <c r="FU11" i="31"/>
  <c r="FU16" i="31"/>
  <c r="FU14" i="31"/>
  <c r="FU22" i="31"/>
  <c r="FU23" i="31"/>
  <c r="FU24" i="31"/>
  <c r="FU25" i="31"/>
  <c r="GC11" i="31"/>
  <c r="ES10" i="31"/>
  <c r="ES7" i="31"/>
  <c r="ES8" i="31"/>
  <c r="ES9" i="31"/>
  <c r="ES5" i="31"/>
  <c r="ES6" i="31"/>
  <c r="ES11" i="31"/>
  <c r="ES13" i="31"/>
  <c r="ES14" i="31"/>
  <c r="ES12" i="31"/>
  <c r="EC15" i="31"/>
  <c r="DI18" i="31"/>
  <c r="FY17" i="31"/>
  <c r="CW17" i="31"/>
  <c r="AG19" i="31"/>
  <c r="E17" i="31"/>
  <c r="EK20" i="31"/>
  <c r="BI18" i="31"/>
  <c r="AO24" i="31"/>
  <c r="EC24" i="31"/>
  <c r="FY24" i="31"/>
  <c r="FA24" i="31"/>
  <c r="AD4" i="31"/>
  <c r="J4" i="31"/>
  <c r="BF4" i="31"/>
  <c r="DQ19" i="31"/>
  <c r="DQ17" i="31"/>
  <c r="DQ18" i="31"/>
  <c r="DQ16" i="31"/>
  <c r="DQ21" i="31"/>
  <c r="DQ20" i="31"/>
  <c r="DQ15" i="31"/>
  <c r="EG15" i="31"/>
  <c r="EG16" i="31"/>
  <c r="EG21" i="31"/>
  <c r="EG17" i="31"/>
  <c r="EG18" i="31"/>
  <c r="EG19" i="31"/>
  <c r="EG22" i="31"/>
  <c r="EG23" i="31"/>
  <c r="EG24" i="31"/>
  <c r="EG25" i="31"/>
  <c r="AK9" i="31"/>
  <c r="DF4" i="31"/>
  <c r="BA9" i="31"/>
  <c r="AC5" i="31"/>
  <c r="EC9" i="31"/>
  <c r="FF4" i="31"/>
  <c r="CW8" i="31"/>
  <c r="DQ6" i="31"/>
  <c r="FI7" i="31"/>
  <c r="AO11" i="31"/>
  <c r="AW13" i="31"/>
  <c r="AO5" i="31"/>
  <c r="DY10" i="31"/>
  <c r="GG6" i="31"/>
  <c r="GG7" i="31"/>
  <c r="GG8" i="31"/>
  <c r="GG9" i="31"/>
  <c r="GG10" i="31"/>
  <c r="GG11" i="31"/>
  <c r="GG17" i="31"/>
  <c r="GG18" i="31"/>
  <c r="GG19" i="31"/>
  <c r="GG20" i="31"/>
  <c r="GG21" i="31"/>
  <c r="FE8" i="31"/>
  <c r="FI10" i="31"/>
  <c r="DA12" i="31"/>
  <c r="AG11" i="31"/>
  <c r="FE13" i="31"/>
  <c r="GG15" i="31"/>
  <c r="EK12" i="31"/>
  <c r="BQ11" i="31"/>
  <c r="FA15" i="31"/>
  <c r="BA12" i="31"/>
  <c r="FQ13" i="31"/>
  <c r="M16" i="31"/>
  <c r="DA14" i="31"/>
  <c r="FY15" i="31"/>
  <c r="FU18" i="31"/>
  <c r="GC15" i="31"/>
  <c r="ES18" i="31"/>
  <c r="Q16" i="31"/>
  <c r="CC19" i="31"/>
  <c r="CW16" i="31"/>
  <c r="FQ18" i="31"/>
  <c r="EK19" i="31"/>
  <c r="CC17" i="31"/>
  <c r="DM23" i="31"/>
  <c r="FE25" i="31"/>
  <c r="I24" i="31"/>
  <c r="AS19" i="31"/>
  <c r="GC23" i="31"/>
  <c r="ES19" i="31"/>
  <c r="GK22" i="31"/>
  <c r="AS21" i="31"/>
  <c r="AO25" i="31"/>
  <c r="DM19" i="31"/>
  <c r="ES21" i="31"/>
  <c r="FU19" i="31"/>
  <c r="CW19" i="31"/>
  <c r="CC20" i="31"/>
  <c r="FM23" i="31"/>
  <c r="GG22" i="31"/>
  <c r="BQ22" i="31"/>
  <c r="FA23" i="31"/>
  <c r="FE23" i="31"/>
  <c r="FY23" i="31"/>
  <c r="EC5" i="31"/>
  <c r="EC13" i="31"/>
  <c r="EC14" i="31"/>
  <c r="EC12" i="31"/>
  <c r="EC11" i="31"/>
  <c r="EC20" i="31"/>
  <c r="EC19" i="31"/>
  <c r="J55" i="28"/>
  <c r="H55" i="28"/>
  <c r="F55" i="28"/>
  <c r="J54" i="28"/>
  <c r="H54" i="28"/>
  <c r="F54" i="28"/>
  <c r="J53" i="28"/>
  <c r="H53" i="28"/>
  <c r="F53" i="28"/>
  <c r="J52" i="28"/>
  <c r="H52" i="28"/>
  <c r="F52" i="28"/>
  <c r="J51" i="28"/>
  <c r="H51" i="28"/>
  <c r="F51" i="28"/>
  <c r="J50" i="28"/>
  <c r="H50" i="28"/>
  <c r="F50" i="28"/>
  <c r="J49" i="28"/>
  <c r="H49" i="28"/>
  <c r="F49" i="28"/>
  <c r="J48" i="28"/>
  <c r="H48" i="28"/>
  <c r="F48" i="28"/>
  <c r="J47" i="28"/>
  <c r="H47" i="28"/>
  <c r="F47" i="28"/>
  <c r="J46" i="28"/>
  <c r="H46" i="28"/>
  <c r="F46" i="28"/>
  <c r="J45" i="28"/>
  <c r="H45" i="28"/>
  <c r="F45" i="28"/>
  <c r="J44" i="28"/>
  <c r="H44" i="28"/>
  <c r="F44" i="28"/>
  <c r="J43" i="28"/>
  <c r="H43" i="28"/>
  <c r="F43" i="28"/>
  <c r="J42" i="28"/>
  <c r="H42" i="28"/>
  <c r="F42" i="28"/>
  <c r="J41" i="28"/>
  <c r="H41" i="28"/>
  <c r="F41" i="28"/>
  <c r="J40" i="28"/>
  <c r="H40" i="28"/>
  <c r="F40" i="28"/>
  <c r="J39" i="28"/>
  <c r="H39" i="28"/>
  <c r="F39" i="28"/>
  <c r="J38" i="28"/>
  <c r="H38" i="28"/>
  <c r="F38" i="28"/>
  <c r="J37" i="28"/>
  <c r="H37" i="28"/>
  <c r="F37" i="28"/>
  <c r="J36" i="28"/>
  <c r="H36" i="28"/>
  <c r="F36" i="28"/>
  <c r="J35" i="28"/>
  <c r="H35" i="28"/>
  <c r="F35" i="28"/>
  <c r="J34" i="28"/>
  <c r="H34" i="28"/>
  <c r="F34" i="28"/>
  <c r="J33" i="28"/>
  <c r="H33" i="28"/>
  <c r="F33" i="28"/>
  <c r="J32" i="28"/>
  <c r="H32" i="28"/>
  <c r="F32" i="28"/>
  <c r="J31" i="28"/>
  <c r="H31" i="28"/>
  <c r="F31" i="28"/>
  <c r="J30" i="28"/>
  <c r="H30" i="28"/>
  <c r="F30" i="28"/>
  <c r="J29" i="28"/>
  <c r="H29" i="28"/>
  <c r="F29" i="28"/>
  <c r="J28" i="28"/>
  <c r="H28" i="28"/>
  <c r="F28" i="28"/>
  <c r="J27" i="28"/>
  <c r="H27" i="28"/>
  <c r="F27" i="28"/>
  <c r="J26" i="28"/>
  <c r="H26" i="28"/>
  <c r="F26" i="28"/>
  <c r="J25" i="28"/>
  <c r="H25" i="28"/>
  <c r="F25" i="28"/>
  <c r="J24" i="28"/>
  <c r="H24" i="28"/>
  <c r="F24" i="28"/>
  <c r="J23" i="28"/>
  <c r="H23" i="28"/>
  <c r="F23" i="28"/>
  <c r="J22" i="28"/>
  <c r="H22" i="28"/>
  <c r="F22" i="28"/>
  <c r="J21" i="28"/>
  <c r="H21" i="28"/>
  <c r="F21" i="28"/>
  <c r="J20" i="28"/>
  <c r="H20" i="28"/>
  <c r="F20" i="28"/>
  <c r="J19" i="28"/>
  <c r="H19" i="28"/>
  <c r="F19" i="28"/>
  <c r="J18" i="28"/>
  <c r="H18" i="28"/>
  <c r="F18" i="28"/>
  <c r="J17" i="28"/>
  <c r="H17" i="28"/>
  <c r="F17" i="28"/>
  <c r="J16" i="28"/>
  <c r="H16" i="28"/>
  <c r="F16" i="28"/>
  <c r="J15" i="28"/>
  <c r="H15" i="28"/>
  <c r="F15" i="28"/>
  <c r="J14" i="28"/>
  <c r="H14" i="28"/>
  <c r="F14" i="28"/>
  <c r="J13" i="28"/>
  <c r="H13" i="28"/>
  <c r="F13" i="28"/>
  <c r="J12" i="28"/>
  <c r="H12" i="28"/>
  <c r="F12" i="28"/>
  <c r="J11" i="28"/>
  <c r="H11" i="28"/>
  <c r="F11" i="28"/>
  <c r="J10" i="28"/>
  <c r="H10" i="28"/>
  <c r="F10" i="28"/>
  <c r="J9" i="28"/>
  <c r="H9" i="28"/>
  <c r="F9" i="28"/>
  <c r="J8" i="28"/>
  <c r="H8" i="28"/>
  <c r="F8" i="28"/>
  <c r="J55" i="3"/>
  <c r="H55" i="3"/>
  <c r="F55" i="3"/>
  <c r="J54" i="3"/>
  <c r="H54" i="3"/>
  <c r="F54" i="3"/>
  <c r="J53" i="3"/>
  <c r="H53" i="3"/>
  <c r="F53" i="3"/>
  <c r="J52" i="3"/>
  <c r="H52" i="3"/>
  <c r="F52" i="3"/>
  <c r="J51" i="3"/>
  <c r="H51" i="3"/>
  <c r="F51" i="3"/>
  <c r="J50" i="3"/>
  <c r="H50" i="3"/>
  <c r="F50" i="3"/>
  <c r="J49" i="3"/>
  <c r="H49" i="3"/>
  <c r="F49" i="3"/>
  <c r="J48" i="3"/>
  <c r="H48" i="3"/>
  <c r="F48" i="3"/>
  <c r="J47" i="3"/>
  <c r="H47" i="3"/>
  <c r="F47" i="3"/>
  <c r="J46" i="3"/>
  <c r="H46" i="3"/>
  <c r="F46" i="3"/>
  <c r="J45" i="3"/>
  <c r="H45" i="3"/>
  <c r="F45" i="3"/>
  <c r="J44" i="3"/>
  <c r="H44" i="3"/>
  <c r="F44" i="3"/>
  <c r="J43" i="3"/>
  <c r="H43" i="3"/>
  <c r="F43" i="3"/>
  <c r="J42" i="3"/>
  <c r="H42" i="3"/>
  <c r="F42" i="3"/>
  <c r="J41" i="3"/>
  <c r="H41" i="3"/>
  <c r="F41" i="3"/>
  <c r="J40" i="3"/>
  <c r="H40" i="3"/>
  <c r="F40" i="3"/>
  <c r="J39" i="3"/>
  <c r="H39" i="3"/>
  <c r="F39" i="3"/>
  <c r="J38" i="3"/>
  <c r="H38" i="3"/>
  <c r="F38" i="3"/>
  <c r="J37" i="3"/>
  <c r="H37" i="3"/>
  <c r="F37" i="3"/>
  <c r="J36" i="3"/>
  <c r="H36" i="3"/>
  <c r="F36" i="3"/>
  <c r="J35" i="3"/>
  <c r="H35" i="3"/>
  <c r="F35" i="3"/>
  <c r="J34" i="3"/>
  <c r="H34" i="3"/>
  <c r="F34" i="3"/>
  <c r="J33" i="3"/>
  <c r="H33" i="3"/>
  <c r="F33" i="3"/>
  <c r="J32" i="3"/>
  <c r="H32" i="3"/>
  <c r="F32" i="3"/>
  <c r="J31" i="3"/>
  <c r="H31" i="3"/>
  <c r="F31" i="3"/>
  <c r="J30" i="3"/>
  <c r="H30" i="3"/>
  <c r="F30" i="3"/>
  <c r="J29" i="3"/>
  <c r="H29" i="3"/>
  <c r="F29" i="3"/>
  <c r="J28" i="3"/>
  <c r="H28" i="3"/>
  <c r="F28" i="3"/>
  <c r="J27" i="3"/>
  <c r="H27" i="3"/>
  <c r="F27" i="3"/>
  <c r="J26" i="3"/>
  <c r="H26" i="3"/>
  <c r="F26" i="3"/>
  <c r="J25" i="3"/>
  <c r="H25" i="3"/>
  <c r="F25" i="3"/>
  <c r="J24" i="3"/>
  <c r="H24" i="3"/>
  <c r="F24" i="3"/>
  <c r="J23" i="3"/>
  <c r="H23" i="3"/>
  <c r="F23" i="3"/>
  <c r="J22" i="3"/>
  <c r="H22" i="3"/>
  <c r="F22" i="3"/>
  <c r="J21" i="3"/>
  <c r="H21" i="3"/>
  <c r="F21" i="3"/>
  <c r="J20" i="3"/>
  <c r="H20" i="3"/>
  <c r="F20" i="3"/>
  <c r="J19" i="3"/>
  <c r="H19" i="3"/>
  <c r="F19" i="3"/>
  <c r="J18" i="3"/>
  <c r="H18" i="3"/>
  <c r="F18" i="3"/>
  <c r="J17" i="3"/>
  <c r="H17" i="3"/>
  <c r="F17" i="3"/>
  <c r="J16" i="3"/>
  <c r="H16" i="3"/>
  <c r="F16" i="3"/>
  <c r="J15" i="3"/>
  <c r="H15" i="3"/>
  <c r="F15" i="3"/>
  <c r="J14" i="3"/>
  <c r="H14" i="3"/>
  <c r="F14" i="3"/>
  <c r="J13" i="3"/>
  <c r="H13" i="3"/>
  <c r="F13" i="3"/>
  <c r="J12" i="3"/>
  <c r="H12" i="3"/>
  <c r="F12" i="3"/>
  <c r="J11" i="3"/>
  <c r="H11" i="3"/>
  <c r="F11" i="3"/>
  <c r="J10" i="3"/>
  <c r="H10" i="3"/>
  <c r="F10" i="3"/>
  <c r="J9" i="3"/>
  <c r="H9" i="3"/>
  <c r="F9" i="3"/>
  <c r="J8" i="3"/>
  <c r="H8" i="3"/>
  <c r="F8" i="3"/>
  <c r="J55" i="9"/>
  <c r="H55" i="9"/>
  <c r="F55" i="9"/>
  <c r="J54" i="9"/>
  <c r="H54" i="9"/>
  <c r="F54" i="9"/>
  <c r="J53" i="9"/>
  <c r="H53" i="9"/>
  <c r="F53" i="9"/>
  <c r="J52" i="9"/>
  <c r="H52" i="9"/>
  <c r="F52" i="9"/>
  <c r="J51" i="9"/>
  <c r="H51" i="9"/>
  <c r="F51" i="9"/>
  <c r="J50" i="9"/>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J27" i="10"/>
  <c r="H27" i="10"/>
  <c r="F27" i="10"/>
  <c r="J26" i="10"/>
  <c r="H26" i="10"/>
  <c r="F26" i="10"/>
  <c r="J25" i="10"/>
  <c r="H25" i="10"/>
  <c r="F25" i="10"/>
  <c r="J24" i="10"/>
  <c r="H24" i="10"/>
  <c r="F24" i="10"/>
  <c r="J23" i="10"/>
  <c r="H23" i="10"/>
  <c r="F23" i="10"/>
  <c r="J22" i="10"/>
  <c r="H22" i="10"/>
  <c r="F22" i="10"/>
  <c r="J21" i="10"/>
  <c r="H21" i="10"/>
  <c r="F21" i="10"/>
  <c r="J20" i="10"/>
  <c r="H20" i="10"/>
  <c r="F20" i="10"/>
  <c r="J19" i="10"/>
  <c r="H19" i="10"/>
  <c r="F19" i="10"/>
  <c r="J18" i="10"/>
  <c r="H18" i="10"/>
  <c r="F18" i="10"/>
  <c r="J17" i="10"/>
  <c r="H17" i="10"/>
  <c r="F17" i="10"/>
  <c r="J16" i="10"/>
  <c r="H16" i="10"/>
  <c r="F16" i="10"/>
  <c r="J15" i="10"/>
  <c r="H15" i="10"/>
  <c r="F15" i="10"/>
  <c r="J14" i="10"/>
  <c r="H14" i="10"/>
  <c r="F14" i="10"/>
  <c r="J13" i="10"/>
  <c r="H13" i="10"/>
  <c r="F13" i="10"/>
  <c r="J12" i="10"/>
  <c r="H12" i="10"/>
  <c r="F12" i="10"/>
  <c r="J11" i="10"/>
  <c r="H11" i="10"/>
  <c r="F11" i="10"/>
  <c r="J10" i="10"/>
  <c r="H10" i="10"/>
  <c r="F10" i="10"/>
  <c r="J9" i="10"/>
  <c r="H9" i="10"/>
  <c r="F9" i="10"/>
  <c r="J8" i="10"/>
  <c r="H8" i="10"/>
  <c r="F8" i="10"/>
  <c r="J55" i="11"/>
  <c r="H55" i="11"/>
  <c r="F55" i="11"/>
  <c r="J54" i="11"/>
  <c r="H54" i="11"/>
  <c r="F54" i="11"/>
  <c r="J53" i="11"/>
  <c r="H53" i="11"/>
  <c r="F53" i="11"/>
  <c r="J52" i="11"/>
  <c r="H52" i="11"/>
  <c r="F52" i="11"/>
  <c r="J51" i="11"/>
  <c r="H51" i="11"/>
  <c r="F51" i="11"/>
  <c r="J50" i="11"/>
  <c r="H50" i="11"/>
  <c r="F50" i="11"/>
  <c r="J49" i="11"/>
  <c r="H49" i="11"/>
  <c r="F49" i="11"/>
  <c r="J48" i="11"/>
  <c r="H48" i="11"/>
  <c r="F48" i="11"/>
  <c r="J47" i="11"/>
  <c r="H47" i="11"/>
  <c r="F47" i="11"/>
  <c r="J46" i="11"/>
  <c r="H46" i="11"/>
  <c r="F46" i="11"/>
  <c r="J45" i="11"/>
  <c r="H45" i="11"/>
  <c r="F45" i="11"/>
  <c r="J44" i="11"/>
  <c r="H44" i="11"/>
  <c r="F44" i="11"/>
  <c r="J43" i="11"/>
  <c r="H43" i="11"/>
  <c r="F43" i="11"/>
  <c r="J42" i="11"/>
  <c r="H42" i="11"/>
  <c r="F42" i="11"/>
  <c r="J41" i="11"/>
  <c r="H41" i="11"/>
  <c r="F41" i="11"/>
  <c r="J40" i="11"/>
  <c r="H40" i="11"/>
  <c r="F40" i="11"/>
  <c r="J39" i="11"/>
  <c r="H39" i="11"/>
  <c r="F39" i="11"/>
  <c r="J38" i="11"/>
  <c r="H38" i="11"/>
  <c r="F38" i="11"/>
  <c r="J37" i="11"/>
  <c r="H37" i="11"/>
  <c r="F37" i="11"/>
  <c r="J36" i="11"/>
  <c r="H36" i="11"/>
  <c r="F36" i="11"/>
  <c r="J35" i="11"/>
  <c r="H35" i="11"/>
  <c r="F35" i="11"/>
  <c r="J34" i="11"/>
  <c r="H34" i="11"/>
  <c r="F34" i="11"/>
  <c r="J33" i="11"/>
  <c r="H33" i="11"/>
  <c r="F33" i="11"/>
  <c r="J32" i="11"/>
  <c r="H32" i="11"/>
  <c r="F32" i="11"/>
  <c r="J31" i="11"/>
  <c r="H31" i="11"/>
  <c r="F31" i="11"/>
  <c r="J30" i="11"/>
  <c r="H30" i="11"/>
  <c r="F30" i="11"/>
  <c r="J29" i="11"/>
  <c r="H29" i="11"/>
  <c r="F29" i="11"/>
  <c r="J28" i="11"/>
  <c r="H28" i="11"/>
  <c r="F28" i="11"/>
  <c r="J27" i="11"/>
  <c r="H27" i="11"/>
  <c r="F27" i="11"/>
  <c r="J26" i="11"/>
  <c r="H26" i="11"/>
  <c r="F26" i="11"/>
  <c r="J25" i="11"/>
  <c r="H25" i="11"/>
  <c r="F25" i="11"/>
  <c r="J24" i="11"/>
  <c r="H24" i="11"/>
  <c r="F24" i="11"/>
  <c r="J23" i="11"/>
  <c r="H23" i="11"/>
  <c r="F23" i="11"/>
  <c r="J22" i="11"/>
  <c r="H22" i="11"/>
  <c r="F22" i="11"/>
  <c r="J21" i="11"/>
  <c r="H21" i="11"/>
  <c r="F21" i="11"/>
  <c r="J20" i="11"/>
  <c r="H20" i="11"/>
  <c r="F20" i="11"/>
  <c r="J19" i="11"/>
  <c r="H19" i="11"/>
  <c r="F19" i="11"/>
  <c r="J18" i="11"/>
  <c r="H18" i="11"/>
  <c r="F18" i="11"/>
  <c r="J17" i="11"/>
  <c r="H17" i="11"/>
  <c r="F17" i="11"/>
  <c r="J16" i="11"/>
  <c r="H16" i="11"/>
  <c r="F16" i="11"/>
  <c r="J15" i="11"/>
  <c r="H15" i="11"/>
  <c r="F15" i="11"/>
  <c r="J14" i="11"/>
  <c r="H14" i="11"/>
  <c r="F14" i="11"/>
  <c r="J13" i="11"/>
  <c r="H13" i="11"/>
  <c r="F13" i="11"/>
  <c r="J12" i="11"/>
  <c r="H12" i="11"/>
  <c r="F12" i="11"/>
  <c r="J11" i="11"/>
  <c r="H11" i="11"/>
  <c r="F11" i="11"/>
  <c r="J10" i="11"/>
  <c r="H10" i="11"/>
  <c r="F10" i="11"/>
  <c r="J9" i="11"/>
  <c r="H9" i="11"/>
  <c r="F9" i="11"/>
  <c r="J8" i="11"/>
  <c r="H8" i="11"/>
  <c r="F8" i="11"/>
  <c r="J55" i="12"/>
  <c r="H55" i="12"/>
  <c r="F55" i="12"/>
  <c r="J54" i="12"/>
  <c r="H54" i="12"/>
  <c r="F54" i="12"/>
  <c r="J53" i="12"/>
  <c r="H53" i="12"/>
  <c r="F53" i="12"/>
  <c r="J52" i="12"/>
  <c r="H52" i="12"/>
  <c r="F52" i="12"/>
  <c r="J51" i="12"/>
  <c r="H51" i="12"/>
  <c r="F51" i="12"/>
  <c r="J50" i="12"/>
  <c r="H50" i="12"/>
  <c r="F50" i="12"/>
  <c r="J49" i="12"/>
  <c r="H49" i="12"/>
  <c r="F49" i="12"/>
  <c r="J48" i="12"/>
  <c r="H48" i="12"/>
  <c r="F48" i="12"/>
  <c r="J47" i="12"/>
  <c r="H47" i="12"/>
  <c r="F47" i="12"/>
  <c r="J46" i="12"/>
  <c r="H46" i="12"/>
  <c r="F46" i="12"/>
  <c r="J45" i="12"/>
  <c r="H45" i="12"/>
  <c r="F45" i="12"/>
  <c r="J44" i="12"/>
  <c r="H44" i="12"/>
  <c r="F44" i="12"/>
  <c r="J43" i="12"/>
  <c r="H43" i="12"/>
  <c r="F43" i="12"/>
  <c r="J42" i="12"/>
  <c r="H42" i="12"/>
  <c r="F42" i="12"/>
  <c r="J41" i="12"/>
  <c r="H41" i="12"/>
  <c r="F41" i="12"/>
  <c r="J40" i="12"/>
  <c r="H40" i="12"/>
  <c r="F40" i="12"/>
  <c r="J39" i="12"/>
  <c r="H39" i="12"/>
  <c r="F39" i="12"/>
  <c r="J38" i="12"/>
  <c r="H38" i="12"/>
  <c r="F38" i="12"/>
  <c r="J37" i="12"/>
  <c r="H37" i="12"/>
  <c r="F37" i="12"/>
  <c r="J36" i="12"/>
  <c r="H36" i="12"/>
  <c r="F36" i="12"/>
  <c r="J35" i="12"/>
  <c r="H35" i="12"/>
  <c r="F35" i="12"/>
  <c r="J34" i="12"/>
  <c r="H34" i="12"/>
  <c r="F34" i="12"/>
  <c r="J33" i="12"/>
  <c r="H33" i="12"/>
  <c r="F33" i="12"/>
  <c r="J32" i="12"/>
  <c r="H32" i="12"/>
  <c r="F32" i="12"/>
  <c r="J31" i="12"/>
  <c r="H31" i="12"/>
  <c r="F31" i="12"/>
  <c r="J30" i="12"/>
  <c r="H30" i="12"/>
  <c r="F30" i="12"/>
  <c r="J29" i="12"/>
  <c r="H29" i="12"/>
  <c r="F29" i="12"/>
  <c r="J28" i="12"/>
  <c r="H28" i="12"/>
  <c r="F28" i="12"/>
  <c r="J27" i="12"/>
  <c r="H27" i="12"/>
  <c r="F27" i="12"/>
  <c r="J26" i="12"/>
  <c r="H26" i="12"/>
  <c r="F26" i="12"/>
  <c r="J25" i="12"/>
  <c r="H25" i="12"/>
  <c r="F25" i="12"/>
  <c r="J24" i="12"/>
  <c r="H24" i="12"/>
  <c r="F24" i="12"/>
  <c r="J23" i="12"/>
  <c r="H23" i="12"/>
  <c r="F23" i="12"/>
  <c r="J22" i="12"/>
  <c r="H22" i="12"/>
  <c r="F22" i="12"/>
  <c r="J21" i="12"/>
  <c r="H21" i="12"/>
  <c r="F21" i="12"/>
  <c r="J20" i="12"/>
  <c r="H20" i="12"/>
  <c r="F20" i="12"/>
  <c r="J19" i="12"/>
  <c r="H19" i="12"/>
  <c r="F19" i="12"/>
  <c r="J18" i="12"/>
  <c r="H18" i="12"/>
  <c r="F18" i="12"/>
  <c r="J17" i="12"/>
  <c r="H17" i="12"/>
  <c r="F17" i="12"/>
  <c r="J16" i="12"/>
  <c r="H16" i="12"/>
  <c r="F16" i="12"/>
  <c r="J15" i="12"/>
  <c r="H15" i="12"/>
  <c r="F15" i="12"/>
  <c r="J14" i="12"/>
  <c r="H14" i="12"/>
  <c r="F14" i="12"/>
  <c r="J13" i="12"/>
  <c r="H13" i="12"/>
  <c r="F13" i="12"/>
  <c r="J12" i="12"/>
  <c r="H12" i="12"/>
  <c r="F12" i="12"/>
  <c r="J11" i="12"/>
  <c r="H11" i="12"/>
  <c r="F11" i="12"/>
  <c r="J10" i="12"/>
  <c r="H10" i="12"/>
  <c r="F10" i="12"/>
  <c r="J9" i="12"/>
  <c r="H9" i="12"/>
  <c r="F9" i="12"/>
  <c r="J8" i="12"/>
  <c r="H8" i="12"/>
  <c r="F8" i="12"/>
  <c r="J55" i="13"/>
  <c r="H55" i="13"/>
  <c r="F55" i="13"/>
  <c r="J54" i="13"/>
  <c r="H54" i="13"/>
  <c r="F54" i="13"/>
  <c r="J53" i="13"/>
  <c r="H53" i="13"/>
  <c r="F53" i="13"/>
  <c r="J52" i="13"/>
  <c r="H52" i="13"/>
  <c r="F52" i="13"/>
  <c r="J51" i="13"/>
  <c r="H51" i="13"/>
  <c r="F51" i="13"/>
  <c r="J50" i="13"/>
  <c r="H50" i="13"/>
  <c r="F50" i="13"/>
  <c r="J49" i="13"/>
  <c r="H49" i="13"/>
  <c r="F49" i="13"/>
  <c r="J48" i="13"/>
  <c r="H48" i="13"/>
  <c r="F48" i="13"/>
  <c r="J47" i="13"/>
  <c r="H47" i="13"/>
  <c r="F47" i="13"/>
  <c r="J46" i="13"/>
  <c r="H46" i="13"/>
  <c r="F46" i="13"/>
  <c r="J45" i="13"/>
  <c r="H45" i="13"/>
  <c r="F45" i="13"/>
  <c r="J44" i="13"/>
  <c r="H44" i="13"/>
  <c r="F44" i="13"/>
  <c r="J43" i="13"/>
  <c r="H43" i="13"/>
  <c r="F43" i="13"/>
  <c r="J42" i="13"/>
  <c r="H42" i="13"/>
  <c r="F42" i="13"/>
  <c r="J41" i="13"/>
  <c r="H41" i="13"/>
  <c r="F41" i="13"/>
  <c r="J40" i="13"/>
  <c r="H40" i="13"/>
  <c r="F40" i="13"/>
  <c r="J39" i="13"/>
  <c r="H39" i="13"/>
  <c r="F39" i="13"/>
  <c r="J38" i="13"/>
  <c r="H38" i="13"/>
  <c r="F38" i="13"/>
  <c r="J37" i="13"/>
  <c r="H37" i="13"/>
  <c r="F37" i="13"/>
  <c r="J36" i="13"/>
  <c r="H36" i="13"/>
  <c r="F36" i="13"/>
  <c r="J35" i="13"/>
  <c r="H35" i="13"/>
  <c r="F35" i="13"/>
  <c r="J34" i="13"/>
  <c r="H34" i="13"/>
  <c r="F34" i="13"/>
  <c r="J33" i="13"/>
  <c r="H33" i="13"/>
  <c r="F33" i="13"/>
  <c r="J32" i="13"/>
  <c r="H32" i="13"/>
  <c r="F32" i="13"/>
  <c r="J31" i="13"/>
  <c r="H31" i="13"/>
  <c r="F31" i="13"/>
  <c r="J30" i="13"/>
  <c r="H30" i="13"/>
  <c r="F30" i="13"/>
  <c r="J29" i="13"/>
  <c r="H29" i="13"/>
  <c r="F29" i="13"/>
  <c r="J28" i="13"/>
  <c r="H28" i="13"/>
  <c r="F28" i="13"/>
  <c r="J27" i="13"/>
  <c r="H27" i="13"/>
  <c r="F27" i="13"/>
  <c r="J26" i="13"/>
  <c r="H26" i="13"/>
  <c r="F26" i="13"/>
  <c r="J25" i="13"/>
  <c r="H25" i="13"/>
  <c r="F25" i="13"/>
  <c r="J24" i="13"/>
  <c r="H24" i="13"/>
  <c r="F24" i="13"/>
  <c r="J23" i="13"/>
  <c r="H23" i="13"/>
  <c r="F23" i="13"/>
  <c r="J22" i="13"/>
  <c r="H22" i="13"/>
  <c r="F22" i="13"/>
  <c r="J21" i="13"/>
  <c r="H21" i="13"/>
  <c r="F21" i="13"/>
  <c r="J20" i="13"/>
  <c r="H20" i="13"/>
  <c r="F20" i="13"/>
  <c r="J19" i="13"/>
  <c r="H19" i="13"/>
  <c r="F19" i="13"/>
  <c r="J18" i="13"/>
  <c r="H18" i="13"/>
  <c r="F18" i="13"/>
  <c r="J17" i="13"/>
  <c r="H17" i="13"/>
  <c r="F17" i="13"/>
  <c r="J16" i="13"/>
  <c r="H16" i="13"/>
  <c r="F16" i="13"/>
  <c r="J15" i="13"/>
  <c r="H15" i="13"/>
  <c r="F15" i="13"/>
  <c r="J14" i="13"/>
  <c r="H14" i="13"/>
  <c r="F14" i="13"/>
  <c r="J13" i="13"/>
  <c r="H13" i="13"/>
  <c r="F13" i="13"/>
  <c r="J12" i="13"/>
  <c r="H12" i="13"/>
  <c r="F12" i="13"/>
  <c r="J11" i="13"/>
  <c r="H11" i="13"/>
  <c r="F11" i="13"/>
  <c r="J10" i="13"/>
  <c r="H10" i="13"/>
  <c r="F10" i="13"/>
  <c r="J9" i="13"/>
  <c r="H9" i="13"/>
  <c r="F9" i="13"/>
  <c r="J8" i="13"/>
  <c r="H8" i="13"/>
  <c r="F8" i="13"/>
  <c r="J55" i="14"/>
  <c r="H55" i="14"/>
  <c r="F55" i="14"/>
  <c r="J54" i="14"/>
  <c r="H54" i="14"/>
  <c r="F54" i="14"/>
  <c r="J53" i="14"/>
  <c r="H53" i="14"/>
  <c r="F53" i="14"/>
  <c r="J52" i="14"/>
  <c r="H52" i="14"/>
  <c r="F52" i="14"/>
  <c r="J51" i="14"/>
  <c r="H51" i="14"/>
  <c r="F51" i="14"/>
  <c r="J50" i="14"/>
  <c r="H50" i="14"/>
  <c r="F50" i="14"/>
  <c r="J49" i="14"/>
  <c r="H49" i="14"/>
  <c r="F49" i="14"/>
  <c r="J48" i="14"/>
  <c r="H48" i="14"/>
  <c r="F48" i="14"/>
  <c r="J47" i="14"/>
  <c r="H47" i="14"/>
  <c r="F47" i="14"/>
  <c r="J46" i="14"/>
  <c r="H46" i="14"/>
  <c r="F46" i="14"/>
  <c r="J45" i="14"/>
  <c r="H45" i="14"/>
  <c r="F45" i="14"/>
  <c r="J44" i="14"/>
  <c r="H44" i="14"/>
  <c r="F44" i="14"/>
  <c r="J43" i="14"/>
  <c r="H43" i="14"/>
  <c r="F43" i="14"/>
  <c r="J42" i="14"/>
  <c r="H42" i="14"/>
  <c r="F42" i="14"/>
  <c r="J41" i="14"/>
  <c r="H41" i="14"/>
  <c r="F41" i="14"/>
  <c r="J40" i="14"/>
  <c r="H40" i="14"/>
  <c r="F40" i="14"/>
  <c r="J39" i="14"/>
  <c r="H39" i="14"/>
  <c r="F39" i="14"/>
  <c r="J38" i="14"/>
  <c r="H38" i="14"/>
  <c r="F38" i="14"/>
  <c r="J37" i="14"/>
  <c r="H37" i="14"/>
  <c r="F37" i="14"/>
  <c r="J36" i="14"/>
  <c r="H36" i="14"/>
  <c r="F36" i="14"/>
  <c r="J35" i="14"/>
  <c r="H35" i="14"/>
  <c r="F35" i="14"/>
  <c r="J34" i="14"/>
  <c r="H34" i="14"/>
  <c r="F34" i="14"/>
  <c r="J33" i="14"/>
  <c r="H33" i="14"/>
  <c r="F33" i="14"/>
  <c r="J32" i="14"/>
  <c r="H32" i="14"/>
  <c r="F32" i="14"/>
  <c r="J31" i="14"/>
  <c r="H31" i="14"/>
  <c r="F31" i="14"/>
  <c r="J30" i="14"/>
  <c r="H30" i="14"/>
  <c r="F30" i="14"/>
  <c r="J29" i="14"/>
  <c r="H29" i="14"/>
  <c r="F29" i="14"/>
  <c r="J28" i="14"/>
  <c r="H28" i="14"/>
  <c r="F28" i="14"/>
  <c r="J27" i="14"/>
  <c r="H27" i="14"/>
  <c r="F27" i="14"/>
  <c r="J26" i="14"/>
  <c r="H26" i="14"/>
  <c r="F26" i="14"/>
  <c r="J25" i="14"/>
  <c r="H25" i="14"/>
  <c r="F25" i="14"/>
  <c r="J24" i="14"/>
  <c r="H24" i="14"/>
  <c r="F24" i="14"/>
  <c r="J23" i="14"/>
  <c r="H23" i="14"/>
  <c r="F23" i="14"/>
  <c r="J22" i="14"/>
  <c r="H22" i="14"/>
  <c r="F22" i="14"/>
  <c r="J21" i="14"/>
  <c r="H21" i="14"/>
  <c r="F21" i="14"/>
  <c r="J20" i="14"/>
  <c r="H20" i="14"/>
  <c r="F20" i="14"/>
  <c r="J19" i="14"/>
  <c r="H19" i="14"/>
  <c r="F19" i="14"/>
  <c r="J18" i="14"/>
  <c r="H18" i="14"/>
  <c r="F18" i="14"/>
  <c r="J17" i="14"/>
  <c r="H17" i="14"/>
  <c r="F17" i="14"/>
  <c r="J16" i="14"/>
  <c r="H16" i="14"/>
  <c r="F16" i="14"/>
  <c r="J15" i="14"/>
  <c r="H15" i="14"/>
  <c r="F15" i="14"/>
  <c r="J14" i="14"/>
  <c r="H14" i="14"/>
  <c r="F14" i="14"/>
  <c r="J13" i="14"/>
  <c r="H13" i="14"/>
  <c r="F13" i="14"/>
  <c r="J12" i="14"/>
  <c r="H12" i="14"/>
  <c r="F12" i="14"/>
  <c r="J11" i="14"/>
  <c r="H11" i="14"/>
  <c r="F11" i="14"/>
  <c r="J10" i="14"/>
  <c r="H10" i="14"/>
  <c r="F10" i="14"/>
  <c r="J9" i="14"/>
  <c r="H9" i="14"/>
  <c r="F9" i="14"/>
  <c r="J8" i="14"/>
  <c r="H8" i="14"/>
  <c r="F8" i="14"/>
  <c r="J55" i="15"/>
  <c r="H55" i="15"/>
  <c r="F55" i="15"/>
  <c r="J54" i="15"/>
  <c r="H54" i="15"/>
  <c r="F54" i="15"/>
  <c r="J53" i="15"/>
  <c r="H53" i="15"/>
  <c r="F53" i="15"/>
  <c r="J52" i="15"/>
  <c r="H52" i="15"/>
  <c r="F52" i="15"/>
  <c r="J51" i="15"/>
  <c r="H51" i="15"/>
  <c r="F51" i="15"/>
  <c r="J50" i="15"/>
  <c r="H50" i="15"/>
  <c r="F50" i="15"/>
  <c r="J49" i="15"/>
  <c r="H49" i="15"/>
  <c r="F49" i="15"/>
  <c r="J48" i="15"/>
  <c r="H48" i="15"/>
  <c r="F48" i="15"/>
  <c r="J47" i="15"/>
  <c r="H47" i="15"/>
  <c r="F47" i="15"/>
  <c r="J46" i="15"/>
  <c r="H46" i="15"/>
  <c r="F46" i="15"/>
  <c r="J45" i="15"/>
  <c r="H45" i="15"/>
  <c r="F45" i="15"/>
  <c r="J44" i="15"/>
  <c r="H44" i="15"/>
  <c r="F44" i="15"/>
  <c r="J43" i="15"/>
  <c r="H43" i="15"/>
  <c r="F43" i="15"/>
  <c r="J42" i="15"/>
  <c r="H42" i="15"/>
  <c r="F42" i="15"/>
  <c r="J41" i="15"/>
  <c r="H41" i="15"/>
  <c r="F41" i="15"/>
  <c r="J40" i="15"/>
  <c r="H40" i="15"/>
  <c r="F40" i="15"/>
  <c r="J39" i="15"/>
  <c r="H39" i="15"/>
  <c r="F39" i="15"/>
  <c r="J38" i="15"/>
  <c r="H38" i="15"/>
  <c r="F38" i="15"/>
  <c r="J37" i="15"/>
  <c r="H37" i="15"/>
  <c r="F37" i="15"/>
  <c r="J36" i="15"/>
  <c r="H36" i="15"/>
  <c r="F36" i="15"/>
  <c r="J35" i="15"/>
  <c r="H35" i="15"/>
  <c r="F35" i="15"/>
  <c r="J34" i="15"/>
  <c r="H34" i="15"/>
  <c r="F34" i="15"/>
  <c r="J33" i="15"/>
  <c r="H33" i="15"/>
  <c r="F33" i="15"/>
  <c r="J32" i="15"/>
  <c r="H32" i="15"/>
  <c r="F32" i="15"/>
  <c r="J31" i="15"/>
  <c r="H31" i="15"/>
  <c r="F31" i="15"/>
  <c r="J30" i="15"/>
  <c r="H30" i="15"/>
  <c r="F30" i="15"/>
  <c r="J29" i="15"/>
  <c r="H29" i="15"/>
  <c r="F29" i="15"/>
  <c r="J28" i="15"/>
  <c r="H28" i="15"/>
  <c r="F28" i="15"/>
  <c r="J27" i="15"/>
  <c r="H27" i="15"/>
  <c r="F27" i="15"/>
  <c r="J26" i="15"/>
  <c r="H26" i="15"/>
  <c r="F26" i="15"/>
  <c r="J25" i="15"/>
  <c r="H25" i="15"/>
  <c r="F25" i="15"/>
  <c r="J24" i="15"/>
  <c r="H24" i="15"/>
  <c r="F24" i="15"/>
  <c r="J23" i="15"/>
  <c r="H23" i="15"/>
  <c r="F23" i="15"/>
  <c r="J22" i="15"/>
  <c r="H22" i="15"/>
  <c r="F22" i="15"/>
  <c r="J21" i="15"/>
  <c r="H21" i="15"/>
  <c r="F21" i="15"/>
  <c r="J20" i="15"/>
  <c r="H20" i="15"/>
  <c r="F20" i="15"/>
  <c r="J19" i="15"/>
  <c r="H19" i="15"/>
  <c r="F19" i="15"/>
  <c r="J18" i="15"/>
  <c r="H18" i="15"/>
  <c r="F18" i="15"/>
  <c r="J17" i="15"/>
  <c r="H17" i="15"/>
  <c r="F17" i="15"/>
  <c r="J16" i="15"/>
  <c r="H16" i="15"/>
  <c r="F16" i="15"/>
  <c r="J15" i="15"/>
  <c r="H15" i="15"/>
  <c r="F15" i="15"/>
  <c r="J14" i="15"/>
  <c r="H14" i="15"/>
  <c r="F14" i="15"/>
  <c r="J13" i="15"/>
  <c r="H13" i="15"/>
  <c r="F13" i="15"/>
  <c r="J12" i="15"/>
  <c r="H12" i="15"/>
  <c r="F12" i="15"/>
  <c r="J11" i="15"/>
  <c r="H11" i="15"/>
  <c r="F11" i="15"/>
  <c r="J10" i="15"/>
  <c r="H10" i="15"/>
  <c r="F10" i="15"/>
  <c r="J9" i="15"/>
  <c r="H9" i="15"/>
  <c r="F9" i="15"/>
  <c r="J8" i="15"/>
  <c r="H8" i="15"/>
  <c r="F8" i="15"/>
  <c r="J55" i="16"/>
  <c r="H55" i="16"/>
  <c r="F55" i="16"/>
  <c r="J54" i="16"/>
  <c r="H54" i="16"/>
  <c r="F54" i="16"/>
  <c r="J53" i="16"/>
  <c r="H53" i="16"/>
  <c r="F53" i="16"/>
  <c r="J52" i="16"/>
  <c r="H52" i="16"/>
  <c r="F52" i="16"/>
  <c r="J51" i="16"/>
  <c r="H51" i="16"/>
  <c r="F51" i="16"/>
  <c r="J50" i="16"/>
  <c r="H50" i="16"/>
  <c r="F50" i="16"/>
  <c r="J49" i="16"/>
  <c r="H49" i="16"/>
  <c r="F49" i="16"/>
  <c r="J48" i="16"/>
  <c r="H48" i="16"/>
  <c r="F48" i="16"/>
  <c r="J47" i="16"/>
  <c r="H47" i="16"/>
  <c r="F47" i="16"/>
  <c r="J46" i="16"/>
  <c r="H46" i="16"/>
  <c r="F46" i="16"/>
  <c r="J45" i="16"/>
  <c r="H45" i="16"/>
  <c r="F45" i="16"/>
  <c r="J44" i="16"/>
  <c r="H44" i="16"/>
  <c r="F44" i="16"/>
  <c r="J43" i="16"/>
  <c r="H43" i="16"/>
  <c r="F43" i="16"/>
  <c r="J42" i="16"/>
  <c r="H42" i="16"/>
  <c r="F42" i="16"/>
  <c r="J41" i="16"/>
  <c r="H41" i="16"/>
  <c r="F41" i="16"/>
  <c r="J40" i="16"/>
  <c r="H40" i="16"/>
  <c r="F40" i="16"/>
  <c r="J39" i="16"/>
  <c r="H39" i="16"/>
  <c r="F39" i="16"/>
  <c r="J38" i="16"/>
  <c r="H38" i="16"/>
  <c r="F38" i="16"/>
  <c r="J37" i="16"/>
  <c r="H37" i="16"/>
  <c r="F37" i="16"/>
  <c r="J36" i="16"/>
  <c r="H36" i="16"/>
  <c r="F36" i="16"/>
  <c r="J35" i="16"/>
  <c r="H35" i="16"/>
  <c r="F35" i="16"/>
  <c r="J34" i="16"/>
  <c r="H34" i="16"/>
  <c r="F34" i="16"/>
  <c r="J33" i="16"/>
  <c r="H33" i="16"/>
  <c r="F33" i="16"/>
  <c r="J32" i="16"/>
  <c r="H32" i="16"/>
  <c r="F32" i="16"/>
  <c r="J31" i="16"/>
  <c r="H31" i="16"/>
  <c r="F31" i="16"/>
  <c r="J30" i="16"/>
  <c r="H30" i="16"/>
  <c r="F30" i="16"/>
  <c r="J29" i="16"/>
  <c r="H29" i="16"/>
  <c r="F29" i="16"/>
  <c r="J28" i="16"/>
  <c r="H28" i="16"/>
  <c r="F28" i="16"/>
  <c r="J27" i="16"/>
  <c r="H27" i="16"/>
  <c r="F27" i="16"/>
  <c r="J26" i="16"/>
  <c r="H26" i="16"/>
  <c r="F26" i="16"/>
  <c r="J25" i="16"/>
  <c r="H25" i="16"/>
  <c r="F25" i="16"/>
  <c r="J24" i="16"/>
  <c r="H24" i="16"/>
  <c r="F24" i="16"/>
  <c r="J23" i="16"/>
  <c r="H23" i="16"/>
  <c r="F23" i="16"/>
  <c r="J22" i="16"/>
  <c r="H22" i="16"/>
  <c r="F22" i="16"/>
  <c r="J21" i="16"/>
  <c r="H21" i="16"/>
  <c r="F21" i="16"/>
  <c r="J20" i="16"/>
  <c r="H20" i="16"/>
  <c r="F20" i="16"/>
  <c r="J19" i="16"/>
  <c r="H19" i="16"/>
  <c r="F19" i="16"/>
  <c r="J18" i="16"/>
  <c r="H18" i="16"/>
  <c r="F18" i="16"/>
  <c r="J17" i="16"/>
  <c r="H17" i="16"/>
  <c r="F17" i="16"/>
  <c r="J16" i="16"/>
  <c r="H16" i="16"/>
  <c r="F16" i="16"/>
  <c r="J15" i="16"/>
  <c r="H15" i="16"/>
  <c r="F15" i="16"/>
  <c r="J14" i="16"/>
  <c r="H14" i="16"/>
  <c r="F14" i="16"/>
  <c r="J13" i="16"/>
  <c r="H13" i="16"/>
  <c r="F13" i="16"/>
  <c r="J12" i="16"/>
  <c r="H12" i="16"/>
  <c r="F12" i="16"/>
  <c r="J11" i="16"/>
  <c r="H11" i="16"/>
  <c r="F11" i="16"/>
  <c r="J10" i="16"/>
  <c r="H10" i="16"/>
  <c r="F10" i="16"/>
  <c r="J9" i="16"/>
  <c r="H9" i="16"/>
  <c r="F9" i="16"/>
  <c r="J8" i="16"/>
  <c r="H8" i="16"/>
  <c r="F8" i="16"/>
  <c r="J55" i="17"/>
  <c r="H55" i="17"/>
  <c r="F55" i="17"/>
  <c r="J54" i="17"/>
  <c r="H54" i="17"/>
  <c r="F54" i="17"/>
  <c r="J53" i="17"/>
  <c r="H53" i="17"/>
  <c r="F53" i="17"/>
  <c r="J52" i="17"/>
  <c r="H52" i="17"/>
  <c r="F52" i="17"/>
  <c r="J51" i="17"/>
  <c r="H51" i="17"/>
  <c r="F51" i="17"/>
  <c r="J50" i="17"/>
  <c r="H50" i="17"/>
  <c r="F50" i="17"/>
  <c r="J49" i="17"/>
  <c r="H49" i="17"/>
  <c r="F49" i="17"/>
  <c r="J48" i="17"/>
  <c r="H48" i="17"/>
  <c r="F48" i="17"/>
  <c r="J47" i="17"/>
  <c r="H47" i="17"/>
  <c r="F47" i="17"/>
  <c r="J46" i="17"/>
  <c r="H46" i="17"/>
  <c r="F46" i="17"/>
  <c r="J45" i="17"/>
  <c r="H45" i="17"/>
  <c r="F45" i="17"/>
  <c r="J44" i="17"/>
  <c r="H44" i="17"/>
  <c r="F44" i="17"/>
  <c r="J43" i="17"/>
  <c r="H43" i="17"/>
  <c r="F43" i="17"/>
  <c r="J42" i="17"/>
  <c r="H42" i="17"/>
  <c r="F42" i="17"/>
  <c r="J41" i="17"/>
  <c r="H41" i="17"/>
  <c r="F41" i="17"/>
  <c r="J40" i="17"/>
  <c r="H40" i="17"/>
  <c r="F40" i="17"/>
  <c r="J39" i="17"/>
  <c r="H39" i="17"/>
  <c r="F39" i="17"/>
  <c r="J38" i="17"/>
  <c r="H38" i="17"/>
  <c r="F38" i="17"/>
  <c r="J37" i="17"/>
  <c r="H37" i="17"/>
  <c r="F37" i="17"/>
  <c r="J36" i="17"/>
  <c r="H36" i="17"/>
  <c r="F36" i="17"/>
  <c r="J35" i="17"/>
  <c r="H35" i="17"/>
  <c r="F35" i="17"/>
  <c r="J34" i="17"/>
  <c r="H34" i="17"/>
  <c r="F34" i="17"/>
  <c r="J33" i="17"/>
  <c r="H33" i="17"/>
  <c r="F33" i="17"/>
  <c r="J32" i="17"/>
  <c r="H32" i="17"/>
  <c r="F32" i="17"/>
  <c r="J31" i="17"/>
  <c r="H31" i="17"/>
  <c r="F31" i="17"/>
  <c r="J30" i="17"/>
  <c r="H30" i="17"/>
  <c r="F30" i="17"/>
  <c r="J29" i="17"/>
  <c r="H29" i="17"/>
  <c r="F29" i="17"/>
  <c r="J28" i="17"/>
  <c r="H28" i="17"/>
  <c r="F28" i="17"/>
  <c r="J27" i="17"/>
  <c r="H27" i="17"/>
  <c r="F27" i="17"/>
  <c r="J26" i="17"/>
  <c r="H26" i="17"/>
  <c r="F26" i="17"/>
  <c r="J25" i="17"/>
  <c r="H25" i="17"/>
  <c r="F25" i="17"/>
  <c r="J24" i="17"/>
  <c r="H24" i="17"/>
  <c r="F24" i="17"/>
  <c r="J23" i="17"/>
  <c r="H23" i="17"/>
  <c r="F23" i="17"/>
  <c r="J22" i="17"/>
  <c r="H22" i="17"/>
  <c r="F22" i="17"/>
  <c r="J21" i="17"/>
  <c r="H21" i="17"/>
  <c r="F21" i="17"/>
  <c r="J20" i="17"/>
  <c r="H20" i="17"/>
  <c r="F20" i="17"/>
  <c r="J19" i="17"/>
  <c r="H19" i="17"/>
  <c r="F19" i="17"/>
  <c r="J18" i="17"/>
  <c r="H18" i="17"/>
  <c r="F18" i="17"/>
  <c r="J17" i="17"/>
  <c r="H17" i="17"/>
  <c r="F17" i="17"/>
  <c r="J16" i="17"/>
  <c r="H16" i="17"/>
  <c r="F16" i="17"/>
  <c r="J15" i="17"/>
  <c r="H15" i="17"/>
  <c r="F15" i="17"/>
  <c r="J14" i="17"/>
  <c r="H14" i="17"/>
  <c r="F14" i="17"/>
  <c r="J13" i="17"/>
  <c r="H13" i="17"/>
  <c r="F13" i="17"/>
  <c r="J12" i="17"/>
  <c r="H12" i="17"/>
  <c r="F12" i="17"/>
  <c r="J11" i="17"/>
  <c r="H11" i="17"/>
  <c r="F11" i="17"/>
  <c r="J10" i="17"/>
  <c r="H10" i="17"/>
  <c r="F10" i="17"/>
  <c r="J9" i="17"/>
  <c r="H9" i="17"/>
  <c r="F9" i="17"/>
  <c r="J8" i="17"/>
  <c r="H8" i="17"/>
  <c r="F8" i="17"/>
  <c r="J55" i="18"/>
  <c r="H55" i="18"/>
  <c r="F55" i="18"/>
  <c r="J54" i="18"/>
  <c r="H54" i="18"/>
  <c r="F54" i="18"/>
  <c r="J53" i="18"/>
  <c r="H53" i="18"/>
  <c r="F53" i="18"/>
  <c r="J52" i="18"/>
  <c r="H52" i="18"/>
  <c r="F52" i="18"/>
  <c r="J51" i="18"/>
  <c r="H51" i="18"/>
  <c r="F51" i="18"/>
  <c r="J50" i="18"/>
  <c r="H50" i="18"/>
  <c r="F50" i="18"/>
  <c r="J49" i="18"/>
  <c r="H49" i="18"/>
  <c r="F49" i="18"/>
  <c r="J48" i="18"/>
  <c r="H48" i="18"/>
  <c r="F48" i="18"/>
  <c r="J47" i="18"/>
  <c r="H47" i="18"/>
  <c r="F47" i="18"/>
  <c r="J46" i="18"/>
  <c r="H46" i="18"/>
  <c r="F46" i="18"/>
  <c r="J45" i="18"/>
  <c r="H45" i="18"/>
  <c r="F45" i="18"/>
  <c r="J44" i="18"/>
  <c r="H44" i="18"/>
  <c r="F44" i="18"/>
  <c r="J43" i="18"/>
  <c r="H43" i="18"/>
  <c r="F43" i="18"/>
  <c r="J42" i="18"/>
  <c r="H42" i="18"/>
  <c r="F42" i="18"/>
  <c r="J41" i="18"/>
  <c r="H41" i="18"/>
  <c r="F41" i="18"/>
  <c r="J40" i="18"/>
  <c r="H40" i="18"/>
  <c r="F40" i="18"/>
  <c r="J39" i="18"/>
  <c r="H39" i="18"/>
  <c r="F39" i="18"/>
  <c r="J38" i="18"/>
  <c r="H38" i="18"/>
  <c r="F38" i="18"/>
  <c r="J37" i="18"/>
  <c r="H37" i="18"/>
  <c r="F37" i="18"/>
  <c r="J36" i="18"/>
  <c r="H36" i="18"/>
  <c r="F36" i="18"/>
  <c r="J35" i="18"/>
  <c r="H35" i="18"/>
  <c r="F35" i="18"/>
  <c r="J34" i="18"/>
  <c r="H34" i="18"/>
  <c r="F34" i="18"/>
  <c r="J33" i="18"/>
  <c r="H33" i="18"/>
  <c r="F33" i="18"/>
  <c r="J32" i="18"/>
  <c r="H32" i="18"/>
  <c r="F32" i="18"/>
  <c r="J31" i="18"/>
  <c r="H31" i="18"/>
  <c r="F31" i="18"/>
  <c r="J30" i="18"/>
  <c r="H30" i="18"/>
  <c r="F30" i="18"/>
  <c r="J29" i="18"/>
  <c r="H29" i="18"/>
  <c r="F29" i="18"/>
  <c r="J28" i="18"/>
  <c r="H28" i="18"/>
  <c r="F28" i="18"/>
  <c r="J27" i="18"/>
  <c r="H27" i="18"/>
  <c r="F27" i="18"/>
  <c r="J26" i="18"/>
  <c r="H26" i="18"/>
  <c r="F26" i="18"/>
  <c r="J25" i="18"/>
  <c r="H25" i="18"/>
  <c r="F25" i="18"/>
  <c r="J24" i="18"/>
  <c r="H24" i="18"/>
  <c r="F24" i="18"/>
  <c r="J23" i="18"/>
  <c r="H23" i="18"/>
  <c r="F23" i="18"/>
  <c r="J22" i="18"/>
  <c r="H22" i="18"/>
  <c r="F22" i="18"/>
  <c r="J21" i="18"/>
  <c r="H21" i="18"/>
  <c r="F21" i="18"/>
  <c r="J20" i="18"/>
  <c r="H20" i="18"/>
  <c r="F20" i="18"/>
  <c r="J19" i="18"/>
  <c r="H19" i="18"/>
  <c r="F19" i="18"/>
  <c r="J18" i="18"/>
  <c r="H18" i="18"/>
  <c r="F18" i="18"/>
  <c r="J17" i="18"/>
  <c r="H17" i="18"/>
  <c r="F17" i="18"/>
  <c r="J16" i="18"/>
  <c r="H16" i="18"/>
  <c r="F16" i="18"/>
  <c r="J15" i="18"/>
  <c r="H15" i="18"/>
  <c r="F15" i="18"/>
  <c r="J14" i="18"/>
  <c r="H14" i="18"/>
  <c r="F14" i="18"/>
  <c r="J13" i="18"/>
  <c r="H13" i="18"/>
  <c r="F13" i="18"/>
  <c r="J12" i="18"/>
  <c r="H12" i="18"/>
  <c r="F12" i="18"/>
  <c r="J11" i="18"/>
  <c r="H11" i="18"/>
  <c r="F11" i="18"/>
  <c r="J10" i="18"/>
  <c r="H10" i="18"/>
  <c r="F10" i="18"/>
  <c r="J9" i="18"/>
  <c r="H9" i="18"/>
  <c r="F9" i="18"/>
  <c r="J8" i="18"/>
  <c r="H8" i="18"/>
  <c r="F8" i="18"/>
  <c r="J55" i="19"/>
  <c r="H55" i="19"/>
  <c r="F55" i="19"/>
  <c r="J54" i="19"/>
  <c r="H54" i="19"/>
  <c r="F54" i="19"/>
  <c r="J53" i="19"/>
  <c r="H53" i="19"/>
  <c r="F53" i="19"/>
  <c r="J52" i="19"/>
  <c r="H52" i="19"/>
  <c r="F52" i="19"/>
  <c r="J51" i="19"/>
  <c r="H51" i="19"/>
  <c r="F51" i="19"/>
  <c r="J50" i="19"/>
  <c r="H50" i="19"/>
  <c r="F50" i="19"/>
  <c r="J49" i="19"/>
  <c r="H49" i="19"/>
  <c r="F49" i="19"/>
  <c r="J48" i="19"/>
  <c r="H48" i="19"/>
  <c r="F48" i="19"/>
  <c r="J47" i="19"/>
  <c r="H47" i="19"/>
  <c r="F47" i="19"/>
  <c r="J46" i="19"/>
  <c r="H46" i="19"/>
  <c r="F46" i="19"/>
  <c r="J45" i="19"/>
  <c r="H45" i="19"/>
  <c r="F45" i="19"/>
  <c r="J44" i="19"/>
  <c r="H44" i="19"/>
  <c r="F44" i="19"/>
  <c r="J43" i="19"/>
  <c r="H43" i="19"/>
  <c r="F43" i="19"/>
  <c r="J42" i="19"/>
  <c r="H42" i="19"/>
  <c r="F42" i="19"/>
  <c r="J41" i="19"/>
  <c r="H41" i="19"/>
  <c r="F41" i="19"/>
  <c r="J40" i="19"/>
  <c r="H40" i="19"/>
  <c r="F40" i="19"/>
  <c r="J39" i="19"/>
  <c r="H39" i="19"/>
  <c r="F39" i="19"/>
  <c r="J38" i="19"/>
  <c r="H38" i="19"/>
  <c r="F38" i="19"/>
  <c r="J37" i="19"/>
  <c r="H37" i="19"/>
  <c r="F37" i="19"/>
  <c r="J36" i="19"/>
  <c r="H36" i="19"/>
  <c r="F36" i="19"/>
  <c r="J35" i="19"/>
  <c r="H35" i="19"/>
  <c r="F35" i="19"/>
  <c r="J34" i="19"/>
  <c r="H34" i="19"/>
  <c r="F34" i="19"/>
  <c r="J33" i="19"/>
  <c r="H33" i="19"/>
  <c r="F33" i="19"/>
  <c r="J32" i="19"/>
  <c r="H32" i="19"/>
  <c r="F32" i="19"/>
  <c r="J31" i="19"/>
  <c r="H31" i="19"/>
  <c r="F31" i="19"/>
  <c r="J30" i="19"/>
  <c r="H30" i="19"/>
  <c r="F30" i="19"/>
  <c r="J29" i="19"/>
  <c r="H29" i="19"/>
  <c r="F29" i="19"/>
  <c r="J28" i="19"/>
  <c r="H28" i="19"/>
  <c r="F28" i="19"/>
  <c r="J27" i="19"/>
  <c r="H27" i="19"/>
  <c r="F27" i="19"/>
  <c r="J26" i="19"/>
  <c r="H26" i="19"/>
  <c r="F26" i="19"/>
  <c r="J25" i="19"/>
  <c r="H25" i="19"/>
  <c r="F25" i="19"/>
  <c r="J24" i="19"/>
  <c r="H24" i="19"/>
  <c r="F24" i="19"/>
  <c r="J23" i="19"/>
  <c r="H23" i="19"/>
  <c r="F23" i="19"/>
  <c r="J22" i="19"/>
  <c r="H22" i="19"/>
  <c r="F22" i="19"/>
  <c r="J21" i="19"/>
  <c r="H21" i="19"/>
  <c r="F21" i="19"/>
  <c r="J20" i="19"/>
  <c r="H20" i="19"/>
  <c r="F20" i="19"/>
  <c r="J19" i="19"/>
  <c r="H19" i="19"/>
  <c r="F19" i="19"/>
  <c r="J18" i="19"/>
  <c r="H18" i="19"/>
  <c r="F18" i="19"/>
  <c r="J17" i="19"/>
  <c r="H17" i="19"/>
  <c r="F17" i="19"/>
  <c r="J16" i="19"/>
  <c r="H16" i="19"/>
  <c r="F16" i="19"/>
  <c r="J15" i="19"/>
  <c r="H15" i="19"/>
  <c r="F15" i="19"/>
  <c r="J14" i="19"/>
  <c r="H14" i="19"/>
  <c r="F14" i="19"/>
  <c r="J13" i="19"/>
  <c r="H13" i="19"/>
  <c r="F13" i="19"/>
  <c r="J12" i="19"/>
  <c r="H12" i="19"/>
  <c r="F12" i="19"/>
  <c r="J11" i="19"/>
  <c r="H11" i="19"/>
  <c r="F11" i="19"/>
  <c r="J10" i="19"/>
  <c r="H10" i="19"/>
  <c r="F10" i="19"/>
  <c r="J9" i="19"/>
  <c r="H9" i="19"/>
  <c r="F9" i="19"/>
  <c r="J8" i="19"/>
  <c r="H8" i="19"/>
  <c r="F8" i="19"/>
  <c r="J55" i="20"/>
  <c r="H55" i="20"/>
  <c r="F55" i="20"/>
  <c r="J54" i="20"/>
  <c r="H54" i="20"/>
  <c r="F54" i="20"/>
  <c r="J53" i="20"/>
  <c r="H53" i="20"/>
  <c r="F53" i="20"/>
  <c r="J52" i="20"/>
  <c r="H52" i="20"/>
  <c r="F52" i="20"/>
  <c r="J51" i="20"/>
  <c r="H51" i="20"/>
  <c r="F51" i="20"/>
  <c r="J50" i="20"/>
  <c r="H50" i="20"/>
  <c r="F50" i="20"/>
  <c r="J49" i="20"/>
  <c r="H49" i="20"/>
  <c r="F49" i="20"/>
  <c r="J48" i="20"/>
  <c r="H48" i="20"/>
  <c r="F48" i="20"/>
  <c r="J47" i="20"/>
  <c r="H47" i="20"/>
  <c r="F47" i="20"/>
  <c r="J46" i="20"/>
  <c r="H46" i="20"/>
  <c r="F46" i="20"/>
  <c r="J45" i="20"/>
  <c r="H45" i="20"/>
  <c r="F45" i="20"/>
  <c r="J44" i="20"/>
  <c r="H44" i="20"/>
  <c r="F44" i="20"/>
  <c r="J43" i="20"/>
  <c r="H43" i="20"/>
  <c r="F43" i="20"/>
  <c r="J42" i="20"/>
  <c r="H42" i="20"/>
  <c r="F42" i="20"/>
  <c r="J41" i="20"/>
  <c r="H41" i="20"/>
  <c r="F41" i="20"/>
  <c r="J40" i="20"/>
  <c r="H40" i="20"/>
  <c r="F40" i="20"/>
  <c r="J39" i="20"/>
  <c r="H39" i="20"/>
  <c r="F39" i="20"/>
  <c r="J38" i="20"/>
  <c r="H38" i="20"/>
  <c r="F38" i="20"/>
  <c r="J37" i="20"/>
  <c r="H37" i="20"/>
  <c r="F37" i="20"/>
  <c r="J36" i="20"/>
  <c r="H36" i="20"/>
  <c r="F36" i="20"/>
  <c r="J35" i="20"/>
  <c r="H35" i="20"/>
  <c r="F35" i="20"/>
  <c r="J34" i="20"/>
  <c r="H34" i="20"/>
  <c r="F34" i="20"/>
  <c r="J33" i="20"/>
  <c r="H33" i="20"/>
  <c r="F33" i="20"/>
  <c r="J32" i="20"/>
  <c r="H32" i="20"/>
  <c r="F32" i="20"/>
  <c r="J31" i="20"/>
  <c r="H31" i="20"/>
  <c r="F31" i="20"/>
  <c r="J30" i="20"/>
  <c r="H30" i="20"/>
  <c r="F30" i="20"/>
  <c r="J29" i="20"/>
  <c r="H29" i="20"/>
  <c r="F29" i="20"/>
  <c r="J28" i="20"/>
  <c r="H28" i="20"/>
  <c r="F28" i="20"/>
  <c r="J27" i="20"/>
  <c r="H27" i="20"/>
  <c r="F27" i="20"/>
  <c r="J26" i="20"/>
  <c r="H26" i="20"/>
  <c r="F26" i="20"/>
  <c r="J25" i="20"/>
  <c r="H25" i="20"/>
  <c r="F25" i="20"/>
  <c r="J24" i="20"/>
  <c r="H24" i="20"/>
  <c r="F24" i="20"/>
  <c r="J23" i="20"/>
  <c r="H23" i="20"/>
  <c r="F23" i="20"/>
  <c r="J22" i="20"/>
  <c r="H22" i="20"/>
  <c r="F22" i="20"/>
  <c r="J21" i="20"/>
  <c r="H21" i="20"/>
  <c r="F21" i="20"/>
  <c r="J20" i="20"/>
  <c r="H20" i="20"/>
  <c r="F20" i="20"/>
  <c r="J19" i="20"/>
  <c r="H19" i="20"/>
  <c r="F19" i="20"/>
  <c r="J18" i="20"/>
  <c r="H18" i="20"/>
  <c r="F18" i="20"/>
  <c r="J17" i="20"/>
  <c r="H17" i="20"/>
  <c r="F17" i="20"/>
  <c r="J16" i="20"/>
  <c r="H16" i="20"/>
  <c r="F16" i="20"/>
  <c r="J15" i="20"/>
  <c r="H15" i="20"/>
  <c r="F15" i="20"/>
  <c r="J14" i="20"/>
  <c r="H14" i="20"/>
  <c r="F14" i="20"/>
  <c r="J13" i="20"/>
  <c r="H13" i="20"/>
  <c r="F13" i="20"/>
  <c r="J12" i="20"/>
  <c r="H12" i="20"/>
  <c r="F12" i="20"/>
  <c r="J11" i="20"/>
  <c r="H11" i="20"/>
  <c r="F11" i="20"/>
  <c r="J10" i="20"/>
  <c r="H10" i="20"/>
  <c r="F10" i="20"/>
  <c r="J9" i="20"/>
  <c r="H9" i="20"/>
  <c r="F9" i="20"/>
  <c r="J8" i="20"/>
  <c r="H8" i="20"/>
  <c r="F8" i="20"/>
  <c r="J55" i="21"/>
  <c r="H55" i="21"/>
  <c r="F55" i="21"/>
  <c r="J54" i="21"/>
  <c r="H54" i="21"/>
  <c r="F54" i="21"/>
  <c r="J53" i="21"/>
  <c r="H53" i="21"/>
  <c r="F53" i="21"/>
  <c r="J52" i="21"/>
  <c r="H52" i="21"/>
  <c r="F52" i="21"/>
  <c r="J51" i="21"/>
  <c r="H51" i="21"/>
  <c r="F51" i="21"/>
  <c r="J50" i="21"/>
  <c r="H50" i="21"/>
  <c r="F50" i="21"/>
  <c r="J49" i="21"/>
  <c r="H49" i="21"/>
  <c r="F49" i="21"/>
  <c r="J48" i="21"/>
  <c r="H48" i="21"/>
  <c r="F48" i="21"/>
  <c r="J47" i="21"/>
  <c r="H47" i="21"/>
  <c r="F47" i="21"/>
  <c r="J46" i="21"/>
  <c r="H46" i="21"/>
  <c r="F46" i="21"/>
  <c r="J45" i="21"/>
  <c r="H45" i="21"/>
  <c r="F45" i="21"/>
  <c r="J44" i="21"/>
  <c r="H44" i="21"/>
  <c r="F44" i="21"/>
  <c r="J43" i="21"/>
  <c r="H43" i="21"/>
  <c r="F43" i="21"/>
  <c r="J42" i="21"/>
  <c r="H42" i="21"/>
  <c r="F42" i="21"/>
  <c r="J41" i="21"/>
  <c r="H41" i="21"/>
  <c r="F41" i="21"/>
  <c r="J40" i="21"/>
  <c r="H40" i="21"/>
  <c r="F40" i="21"/>
  <c r="J39" i="21"/>
  <c r="H39" i="21"/>
  <c r="F39" i="21"/>
  <c r="J38" i="21"/>
  <c r="H38" i="21"/>
  <c r="F38" i="21"/>
  <c r="J37" i="21"/>
  <c r="H37" i="21"/>
  <c r="F37" i="21"/>
  <c r="J36" i="21"/>
  <c r="H36" i="21"/>
  <c r="F36" i="21"/>
  <c r="J35" i="21"/>
  <c r="H35" i="21"/>
  <c r="F35" i="21"/>
  <c r="J34" i="21"/>
  <c r="H34" i="21"/>
  <c r="F34" i="21"/>
  <c r="J33" i="21"/>
  <c r="H33" i="21"/>
  <c r="F33" i="21"/>
  <c r="J32" i="21"/>
  <c r="H32" i="21"/>
  <c r="F32" i="21"/>
  <c r="J31" i="21"/>
  <c r="H31" i="21"/>
  <c r="F31" i="21"/>
  <c r="J30" i="21"/>
  <c r="H30" i="21"/>
  <c r="F30" i="21"/>
  <c r="J29" i="21"/>
  <c r="H29" i="21"/>
  <c r="F29" i="21"/>
  <c r="J28" i="21"/>
  <c r="H28" i="21"/>
  <c r="F28" i="21"/>
  <c r="J27" i="21"/>
  <c r="H27" i="21"/>
  <c r="F27" i="21"/>
  <c r="J26" i="21"/>
  <c r="H26" i="21"/>
  <c r="F26" i="21"/>
  <c r="J25" i="21"/>
  <c r="H25" i="21"/>
  <c r="F25" i="21"/>
  <c r="J24" i="21"/>
  <c r="H24" i="21"/>
  <c r="F24" i="21"/>
  <c r="J23" i="21"/>
  <c r="H23" i="21"/>
  <c r="F23" i="21"/>
  <c r="J22" i="21"/>
  <c r="H22" i="21"/>
  <c r="F22" i="21"/>
  <c r="J21" i="21"/>
  <c r="H21" i="21"/>
  <c r="F21" i="21"/>
  <c r="J20" i="21"/>
  <c r="H20" i="21"/>
  <c r="F20" i="21"/>
  <c r="J19" i="21"/>
  <c r="H19" i="21"/>
  <c r="F19" i="21"/>
  <c r="J18" i="21"/>
  <c r="H18" i="21"/>
  <c r="F18" i="21"/>
  <c r="J17" i="21"/>
  <c r="H17" i="21"/>
  <c r="F17" i="21"/>
  <c r="J16" i="21"/>
  <c r="H16" i="21"/>
  <c r="F16" i="21"/>
  <c r="J15" i="21"/>
  <c r="H15" i="21"/>
  <c r="F15" i="21"/>
  <c r="J14" i="21"/>
  <c r="H14" i="21"/>
  <c r="F14" i="21"/>
  <c r="J13" i="21"/>
  <c r="H13" i="21"/>
  <c r="F13" i="21"/>
  <c r="J12" i="21"/>
  <c r="H12" i="21"/>
  <c r="F12" i="21"/>
  <c r="J11" i="21"/>
  <c r="H11" i="21"/>
  <c r="F11" i="21"/>
  <c r="J10" i="21"/>
  <c r="H10" i="21"/>
  <c r="F10" i="21"/>
  <c r="J9" i="21"/>
  <c r="H9" i="21"/>
  <c r="F9" i="21"/>
  <c r="J8" i="21"/>
  <c r="H8" i="21"/>
  <c r="F8" i="21"/>
  <c r="J55" i="22"/>
  <c r="H55" i="22"/>
  <c r="F55" i="22"/>
  <c r="J54" i="22"/>
  <c r="H54" i="22"/>
  <c r="F54" i="22"/>
  <c r="J53" i="22"/>
  <c r="H53" i="22"/>
  <c r="F53" i="22"/>
  <c r="J52" i="22"/>
  <c r="H52" i="22"/>
  <c r="F52" i="22"/>
  <c r="J51" i="22"/>
  <c r="H51" i="22"/>
  <c r="F51" i="22"/>
  <c r="J50" i="22"/>
  <c r="H50" i="22"/>
  <c r="F50" i="22"/>
  <c r="J49" i="22"/>
  <c r="H49" i="22"/>
  <c r="F49" i="22"/>
  <c r="J48" i="22"/>
  <c r="H48" i="22"/>
  <c r="F48" i="22"/>
  <c r="J47" i="22"/>
  <c r="H47" i="22"/>
  <c r="F47" i="22"/>
  <c r="J46" i="22"/>
  <c r="H46" i="22"/>
  <c r="F46" i="22"/>
  <c r="J45" i="22"/>
  <c r="H45" i="22"/>
  <c r="F45" i="22"/>
  <c r="J44" i="22"/>
  <c r="H44" i="22"/>
  <c r="F44" i="22"/>
  <c r="J43" i="22"/>
  <c r="H43" i="22"/>
  <c r="F43" i="22"/>
  <c r="J42" i="22"/>
  <c r="H42" i="22"/>
  <c r="F42" i="22"/>
  <c r="J41" i="22"/>
  <c r="H41" i="22"/>
  <c r="F41" i="22"/>
  <c r="J40" i="22"/>
  <c r="H40" i="22"/>
  <c r="F40" i="22"/>
  <c r="J39" i="22"/>
  <c r="H39" i="22"/>
  <c r="F39" i="22"/>
  <c r="J38" i="22"/>
  <c r="H38" i="22"/>
  <c r="F38" i="22"/>
  <c r="J37" i="22"/>
  <c r="H37" i="22"/>
  <c r="F37" i="22"/>
  <c r="J36" i="22"/>
  <c r="H36" i="22"/>
  <c r="F36" i="22"/>
  <c r="J35" i="22"/>
  <c r="H35" i="22"/>
  <c r="F35" i="22"/>
  <c r="J34" i="22"/>
  <c r="H34" i="22"/>
  <c r="F34" i="22"/>
  <c r="J33" i="22"/>
  <c r="H33" i="22"/>
  <c r="F33" i="22"/>
  <c r="J32" i="22"/>
  <c r="H32" i="22"/>
  <c r="F32" i="22"/>
  <c r="J31" i="22"/>
  <c r="H31" i="22"/>
  <c r="F31" i="22"/>
  <c r="J30" i="22"/>
  <c r="H30" i="22"/>
  <c r="F30" i="22"/>
  <c r="J29" i="22"/>
  <c r="H29" i="22"/>
  <c r="F29" i="22"/>
  <c r="J28" i="22"/>
  <c r="H28" i="22"/>
  <c r="F28" i="22"/>
  <c r="J27" i="22"/>
  <c r="H27" i="22"/>
  <c r="F27" i="22"/>
  <c r="J26" i="22"/>
  <c r="H26" i="22"/>
  <c r="F26" i="22"/>
  <c r="J25" i="22"/>
  <c r="H25" i="22"/>
  <c r="F25" i="22"/>
  <c r="J24" i="22"/>
  <c r="H24" i="22"/>
  <c r="F24" i="22"/>
  <c r="J23" i="22"/>
  <c r="H23" i="22"/>
  <c r="F23" i="22"/>
  <c r="J22" i="22"/>
  <c r="H22" i="22"/>
  <c r="F22" i="22"/>
  <c r="J21" i="22"/>
  <c r="H21" i="22"/>
  <c r="F21" i="22"/>
  <c r="J20" i="22"/>
  <c r="H20" i="22"/>
  <c r="F20" i="22"/>
  <c r="J19" i="22"/>
  <c r="H19" i="22"/>
  <c r="F19" i="22"/>
  <c r="J18" i="22"/>
  <c r="H18" i="22"/>
  <c r="F18" i="22"/>
  <c r="J17" i="22"/>
  <c r="H17" i="22"/>
  <c r="F17" i="22"/>
  <c r="J16" i="22"/>
  <c r="H16" i="22"/>
  <c r="F16" i="22"/>
  <c r="J15" i="22"/>
  <c r="H15" i="22"/>
  <c r="F15" i="22"/>
  <c r="J14" i="22"/>
  <c r="H14" i="22"/>
  <c r="F14" i="22"/>
  <c r="J13" i="22"/>
  <c r="H13" i="22"/>
  <c r="F13" i="22"/>
  <c r="J12" i="22"/>
  <c r="H12" i="22"/>
  <c r="F12" i="22"/>
  <c r="J11" i="22"/>
  <c r="H11" i="22"/>
  <c r="F11" i="22"/>
  <c r="J10" i="22"/>
  <c r="H10" i="22"/>
  <c r="F10" i="22"/>
  <c r="J9" i="22"/>
  <c r="H9" i="22"/>
  <c r="F9" i="22"/>
  <c r="J8" i="22"/>
  <c r="H8" i="22"/>
  <c r="F8" i="22"/>
  <c r="J55" i="23"/>
  <c r="H55" i="23"/>
  <c r="F55" i="23"/>
  <c r="J54" i="23"/>
  <c r="H54" i="23"/>
  <c r="F54" i="23"/>
  <c r="J53" i="23"/>
  <c r="H53" i="23"/>
  <c r="F53" i="23"/>
  <c r="J52" i="23"/>
  <c r="H52" i="23"/>
  <c r="F52" i="23"/>
  <c r="J51" i="23"/>
  <c r="H51" i="23"/>
  <c r="F51" i="23"/>
  <c r="J50" i="23"/>
  <c r="H50" i="23"/>
  <c r="F50" i="23"/>
  <c r="J49" i="23"/>
  <c r="H49" i="23"/>
  <c r="F49" i="23"/>
  <c r="J48" i="23"/>
  <c r="H48" i="23"/>
  <c r="F48" i="23"/>
  <c r="J47" i="23"/>
  <c r="H47" i="23"/>
  <c r="F47" i="23"/>
  <c r="J46" i="23"/>
  <c r="H46" i="23"/>
  <c r="F46" i="23"/>
  <c r="J45" i="23"/>
  <c r="H45" i="23"/>
  <c r="F45" i="23"/>
  <c r="J44" i="23"/>
  <c r="H44" i="23"/>
  <c r="F44" i="23"/>
  <c r="J43" i="23"/>
  <c r="H43" i="23"/>
  <c r="F43" i="23"/>
  <c r="J42" i="23"/>
  <c r="H42" i="23"/>
  <c r="F42" i="23"/>
  <c r="J41" i="23"/>
  <c r="H41" i="23"/>
  <c r="F41" i="23"/>
  <c r="J40" i="23"/>
  <c r="H40" i="23"/>
  <c r="F40" i="23"/>
  <c r="J39" i="23"/>
  <c r="H39" i="23"/>
  <c r="F39" i="23"/>
  <c r="J38" i="23"/>
  <c r="H38" i="23"/>
  <c r="F38" i="23"/>
  <c r="J37" i="23"/>
  <c r="H37" i="23"/>
  <c r="F37" i="23"/>
  <c r="J36" i="23"/>
  <c r="H36" i="23"/>
  <c r="F36" i="23"/>
  <c r="J35" i="23"/>
  <c r="H35" i="23"/>
  <c r="F35" i="23"/>
  <c r="J34" i="23"/>
  <c r="H34" i="23"/>
  <c r="F34" i="23"/>
  <c r="J33" i="23"/>
  <c r="H33" i="23"/>
  <c r="F33" i="23"/>
  <c r="J32" i="23"/>
  <c r="H32" i="23"/>
  <c r="F32" i="23"/>
  <c r="J31" i="23"/>
  <c r="H31" i="23"/>
  <c r="F31" i="23"/>
  <c r="J30" i="23"/>
  <c r="H30" i="23"/>
  <c r="F30" i="23"/>
  <c r="J29" i="23"/>
  <c r="H29" i="23"/>
  <c r="F29" i="23"/>
  <c r="J28" i="23"/>
  <c r="H28" i="23"/>
  <c r="F28" i="23"/>
  <c r="J27" i="23"/>
  <c r="H27" i="23"/>
  <c r="F27" i="23"/>
  <c r="J26" i="23"/>
  <c r="H26" i="23"/>
  <c r="F26" i="23"/>
  <c r="J25" i="23"/>
  <c r="H25" i="23"/>
  <c r="F25" i="23"/>
  <c r="J24" i="23"/>
  <c r="H24" i="23"/>
  <c r="F24" i="23"/>
  <c r="J23" i="23"/>
  <c r="H23" i="23"/>
  <c r="F23" i="23"/>
  <c r="J22" i="23"/>
  <c r="H22" i="23"/>
  <c r="F22" i="23"/>
  <c r="J21" i="23"/>
  <c r="H21" i="23"/>
  <c r="F21" i="23"/>
  <c r="J20" i="23"/>
  <c r="H20" i="23"/>
  <c r="F20" i="23"/>
  <c r="J19" i="23"/>
  <c r="H19" i="23"/>
  <c r="F19" i="23"/>
  <c r="J18" i="23"/>
  <c r="H18" i="23"/>
  <c r="F18" i="23"/>
  <c r="J17" i="23"/>
  <c r="H17" i="23"/>
  <c r="F17" i="23"/>
  <c r="J16" i="23"/>
  <c r="H16" i="23"/>
  <c r="F16" i="23"/>
  <c r="J15" i="23"/>
  <c r="H15" i="23"/>
  <c r="F15" i="23"/>
  <c r="J14" i="23"/>
  <c r="H14" i="23"/>
  <c r="F14" i="23"/>
  <c r="J13" i="23"/>
  <c r="H13" i="23"/>
  <c r="F13" i="23"/>
  <c r="J12" i="23"/>
  <c r="H12" i="23"/>
  <c r="F12" i="23"/>
  <c r="J11" i="23"/>
  <c r="H11" i="23"/>
  <c r="F11" i="23"/>
  <c r="J10" i="23"/>
  <c r="H10" i="23"/>
  <c r="F10" i="23"/>
  <c r="J9" i="23"/>
  <c r="H9" i="23"/>
  <c r="F9" i="23"/>
  <c r="J8" i="23"/>
  <c r="H8" i="23"/>
  <c r="F8" i="23"/>
  <c r="J55" i="24"/>
  <c r="H55" i="24"/>
  <c r="F55" i="24"/>
  <c r="J54" i="24"/>
  <c r="H54" i="24"/>
  <c r="F54" i="24"/>
  <c r="J53" i="24"/>
  <c r="H53" i="24"/>
  <c r="F53" i="24"/>
  <c r="J52" i="24"/>
  <c r="H52" i="24"/>
  <c r="F52" i="24"/>
  <c r="J51" i="24"/>
  <c r="H51" i="24"/>
  <c r="F51" i="24"/>
  <c r="J50" i="24"/>
  <c r="H50" i="24"/>
  <c r="F50" i="24"/>
  <c r="J49" i="24"/>
  <c r="H49" i="24"/>
  <c r="F49" i="24"/>
  <c r="J48" i="24"/>
  <c r="H48" i="24"/>
  <c r="F48" i="24"/>
  <c r="J47" i="24"/>
  <c r="H47" i="24"/>
  <c r="F47" i="24"/>
  <c r="J46" i="24"/>
  <c r="H46" i="24"/>
  <c r="F46" i="24"/>
  <c r="J45" i="24"/>
  <c r="H45" i="24"/>
  <c r="F45" i="24"/>
  <c r="J44" i="24"/>
  <c r="H44" i="24"/>
  <c r="F44" i="24"/>
  <c r="J43" i="24"/>
  <c r="H43" i="24"/>
  <c r="F43" i="24"/>
  <c r="J42" i="24"/>
  <c r="H42" i="24"/>
  <c r="F42" i="24"/>
  <c r="J41" i="24"/>
  <c r="H41" i="24"/>
  <c r="F41" i="24"/>
  <c r="J40" i="24"/>
  <c r="H40" i="24"/>
  <c r="F40" i="24"/>
  <c r="J39" i="24"/>
  <c r="H39" i="24"/>
  <c r="F39" i="24"/>
  <c r="J38" i="24"/>
  <c r="H38" i="24"/>
  <c r="F38" i="24"/>
  <c r="J37" i="24"/>
  <c r="H37" i="24"/>
  <c r="F37" i="24"/>
  <c r="J36" i="24"/>
  <c r="H36" i="24"/>
  <c r="F36" i="24"/>
  <c r="J35" i="24"/>
  <c r="H35" i="24"/>
  <c r="F35" i="24"/>
  <c r="J34" i="24"/>
  <c r="H34" i="24"/>
  <c r="F34" i="24"/>
  <c r="J33" i="24"/>
  <c r="H33" i="24"/>
  <c r="F33" i="24"/>
  <c r="J32" i="24"/>
  <c r="H32" i="24"/>
  <c r="F32" i="24"/>
  <c r="J31" i="24"/>
  <c r="H31" i="24"/>
  <c r="F31" i="24"/>
  <c r="J30" i="24"/>
  <c r="H30" i="24"/>
  <c r="F30" i="24"/>
  <c r="J29" i="24"/>
  <c r="H29" i="24"/>
  <c r="F29" i="24"/>
  <c r="J28" i="24"/>
  <c r="H28" i="24"/>
  <c r="F28" i="24"/>
  <c r="J27" i="24"/>
  <c r="H27" i="24"/>
  <c r="F27" i="24"/>
  <c r="J26" i="24"/>
  <c r="H26" i="24"/>
  <c r="F26" i="24"/>
  <c r="J25" i="24"/>
  <c r="H25" i="24"/>
  <c r="F25" i="24"/>
  <c r="J24" i="24"/>
  <c r="H24" i="24"/>
  <c r="F24" i="24"/>
  <c r="J23" i="24"/>
  <c r="H23" i="24"/>
  <c r="F23" i="24"/>
  <c r="J22" i="24"/>
  <c r="H22" i="24"/>
  <c r="F22" i="24"/>
  <c r="J21" i="24"/>
  <c r="H21" i="24"/>
  <c r="F21" i="24"/>
  <c r="J20" i="24"/>
  <c r="H20" i="24"/>
  <c r="F20" i="24"/>
  <c r="J19" i="24"/>
  <c r="H19" i="24"/>
  <c r="F19" i="24"/>
  <c r="J18" i="24"/>
  <c r="H18" i="24"/>
  <c r="F18" i="24"/>
  <c r="J17" i="24"/>
  <c r="H17" i="24"/>
  <c r="F17" i="24"/>
  <c r="J16" i="24"/>
  <c r="H16" i="24"/>
  <c r="F16" i="24"/>
  <c r="J15" i="24"/>
  <c r="H15" i="24"/>
  <c r="F15" i="24"/>
  <c r="J14" i="24"/>
  <c r="H14" i="24"/>
  <c r="F14" i="24"/>
  <c r="J13" i="24"/>
  <c r="H13" i="24"/>
  <c r="F13" i="24"/>
  <c r="J12" i="24"/>
  <c r="H12" i="24"/>
  <c r="F12" i="24"/>
  <c r="J11" i="24"/>
  <c r="H11" i="24"/>
  <c r="F11" i="24"/>
  <c r="J10" i="24"/>
  <c r="H10" i="24"/>
  <c r="F10" i="24"/>
  <c r="J9" i="24"/>
  <c r="H9" i="24"/>
  <c r="F9" i="24"/>
  <c r="J8" i="24"/>
  <c r="H8" i="24"/>
  <c r="F8" i="24"/>
  <c r="J55" i="25"/>
  <c r="H55" i="25"/>
  <c r="F55" i="25"/>
  <c r="J54" i="25"/>
  <c r="H54" i="25"/>
  <c r="F54" i="25"/>
  <c r="J53" i="25"/>
  <c r="H53" i="25"/>
  <c r="F53" i="25"/>
  <c r="J52" i="25"/>
  <c r="H52" i="25"/>
  <c r="F52" i="25"/>
  <c r="J51" i="25"/>
  <c r="H51" i="25"/>
  <c r="F51" i="25"/>
  <c r="J50" i="25"/>
  <c r="H50" i="25"/>
  <c r="F50" i="25"/>
  <c r="J49" i="25"/>
  <c r="H49" i="25"/>
  <c r="F49" i="25"/>
  <c r="J48" i="25"/>
  <c r="H48" i="25"/>
  <c r="F48" i="25"/>
  <c r="J47" i="25"/>
  <c r="H47" i="25"/>
  <c r="F47" i="25"/>
  <c r="J46" i="25"/>
  <c r="H46" i="25"/>
  <c r="F46" i="25"/>
  <c r="J45" i="25"/>
  <c r="H45" i="25"/>
  <c r="F45" i="25"/>
  <c r="J44" i="25"/>
  <c r="H44" i="25"/>
  <c r="F44" i="25"/>
  <c r="J43" i="25"/>
  <c r="H43" i="25"/>
  <c r="F43" i="25"/>
  <c r="J42" i="25"/>
  <c r="H42" i="25"/>
  <c r="F42" i="25"/>
  <c r="J41" i="25"/>
  <c r="H41" i="25"/>
  <c r="F41" i="25"/>
  <c r="J40" i="25"/>
  <c r="H40" i="25"/>
  <c r="F40" i="25"/>
  <c r="J39" i="25"/>
  <c r="H39" i="25"/>
  <c r="F39" i="25"/>
  <c r="J38" i="25"/>
  <c r="H38" i="25"/>
  <c r="F38" i="25"/>
  <c r="J37" i="25"/>
  <c r="H37" i="25"/>
  <c r="F37" i="25"/>
  <c r="J36" i="25"/>
  <c r="H36" i="25"/>
  <c r="F36" i="25"/>
  <c r="J35" i="25"/>
  <c r="H35" i="25"/>
  <c r="F35" i="25"/>
  <c r="J34" i="25"/>
  <c r="H34" i="25"/>
  <c r="F34" i="25"/>
  <c r="J33" i="25"/>
  <c r="H33" i="25"/>
  <c r="F33" i="25"/>
  <c r="J32" i="25"/>
  <c r="H32" i="25"/>
  <c r="F32" i="25"/>
  <c r="J31" i="25"/>
  <c r="H31" i="25"/>
  <c r="F31" i="25"/>
  <c r="J30" i="25"/>
  <c r="H30" i="25"/>
  <c r="F30" i="25"/>
  <c r="J29" i="25"/>
  <c r="H29" i="25"/>
  <c r="F29" i="25"/>
  <c r="J28" i="25"/>
  <c r="H28" i="25"/>
  <c r="F28" i="25"/>
  <c r="J27" i="25"/>
  <c r="H27" i="25"/>
  <c r="F27" i="25"/>
  <c r="J26" i="25"/>
  <c r="H26" i="25"/>
  <c r="F26" i="25"/>
  <c r="J25" i="25"/>
  <c r="H25" i="25"/>
  <c r="F25" i="25"/>
  <c r="J24" i="25"/>
  <c r="H24" i="25"/>
  <c r="F24" i="25"/>
  <c r="J23" i="25"/>
  <c r="H23" i="25"/>
  <c r="F23" i="25"/>
  <c r="J22" i="25"/>
  <c r="H22" i="25"/>
  <c r="F22" i="25"/>
  <c r="J21" i="25"/>
  <c r="H21" i="25"/>
  <c r="F21" i="25"/>
  <c r="J20" i="25"/>
  <c r="H20" i="25"/>
  <c r="F20" i="25"/>
  <c r="J19" i="25"/>
  <c r="H19" i="25"/>
  <c r="F19" i="25"/>
  <c r="J18" i="25"/>
  <c r="H18" i="25"/>
  <c r="F18" i="25"/>
  <c r="J17" i="25"/>
  <c r="H17" i="25"/>
  <c r="F17" i="25"/>
  <c r="J16" i="25"/>
  <c r="H16" i="25"/>
  <c r="F16" i="25"/>
  <c r="J15" i="25"/>
  <c r="H15" i="25"/>
  <c r="F15" i="25"/>
  <c r="J14" i="25"/>
  <c r="H14" i="25"/>
  <c r="F14" i="25"/>
  <c r="J13" i="25"/>
  <c r="H13" i="25"/>
  <c r="F13" i="25"/>
  <c r="J12" i="25"/>
  <c r="H12" i="25"/>
  <c r="F12" i="25"/>
  <c r="J11" i="25"/>
  <c r="H11" i="25"/>
  <c r="F11" i="25"/>
  <c r="J10" i="25"/>
  <c r="H10" i="25"/>
  <c r="F10" i="25"/>
  <c r="J9" i="25"/>
  <c r="H9" i="25"/>
  <c r="F9" i="25"/>
  <c r="J8" i="25"/>
  <c r="H8" i="25"/>
  <c r="F8" i="25"/>
  <c r="J55" i="26"/>
  <c r="H55" i="26"/>
  <c r="F55" i="26"/>
  <c r="J54" i="26"/>
  <c r="H54" i="26"/>
  <c r="F54" i="26"/>
  <c r="J53" i="26"/>
  <c r="H53" i="26"/>
  <c r="F53" i="26"/>
  <c r="J52" i="26"/>
  <c r="H52" i="26"/>
  <c r="F52" i="26"/>
  <c r="J51" i="26"/>
  <c r="H51" i="26"/>
  <c r="F51" i="26"/>
  <c r="J50" i="26"/>
  <c r="H50" i="26"/>
  <c r="F50" i="26"/>
  <c r="J49" i="26"/>
  <c r="H49" i="26"/>
  <c r="F49" i="26"/>
  <c r="J48" i="26"/>
  <c r="H48" i="26"/>
  <c r="F48" i="26"/>
  <c r="J47" i="26"/>
  <c r="H47" i="26"/>
  <c r="F47" i="26"/>
  <c r="J46" i="26"/>
  <c r="H46" i="26"/>
  <c r="F46" i="26"/>
  <c r="J45" i="26"/>
  <c r="H45" i="26"/>
  <c r="F45" i="26"/>
  <c r="J44" i="26"/>
  <c r="H44" i="26"/>
  <c r="F44" i="26"/>
  <c r="J43" i="26"/>
  <c r="H43" i="26"/>
  <c r="F43" i="26"/>
  <c r="J42" i="26"/>
  <c r="H42" i="26"/>
  <c r="F42" i="26"/>
  <c r="J41" i="26"/>
  <c r="H41" i="26"/>
  <c r="F41" i="26"/>
  <c r="J40" i="26"/>
  <c r="H40" i="26"/>
  <c r="F40" i="26"/>
  <c r="J39" i="26"/>
  <c r="H39" i="26"/>
  <c r="F39" i="26"/>
  <c r="J38" i="26"/>
  <c r="H38" i="26"/>
  <c r="F38" i="26"/>
  <c r="J37" i="26"/>
  <c r="H37" i="26"/>
  <c r="F37" i="26"/>
  <c r="J36" i="26"/>
  <c r="H36" i="26"/>
  <c r="F36" i="26"/>
  <c r="J35" i="26"/>
  <c r="H35" i="26"/>
  <c r="F35" i="26"/>
  <c r="J34" i="26"/>
  <c r="H34" i="26"/>
  <c r="F34" i="26"/>
  <c r="J33" i="26"/>
  <c r="H33" i="26"/>
  <c r="F33" i="26"/>
  <c r="J32" i="26"/>
  <c r="H32" i="26"/>
  <c r="F32" i="26"/>
  <c r="J31" i="26"/>
  <c r="H31" i="26"/>
  <c r="F31" i="26"/>
  <c r="J30" i="26"/>
  <c r="H30" i="26"/>
  <c r="F30" i="26"/>
  <c r="J29" i="26"/>
  <c r="H29" i="26"/>
  <c r="F29" i="26"/>
  <c r="J28" i="26"/>
  <c r="H28" i="26"/>
  <c r="F28" i="26"/>
  <c r="J27" i="26"/>
  <c r="H27" i="26"/>
  <c r="F27" i="26"/>
  <c r="J26" i="26"/>
  <c r="H26" i="26"/>
  <c r="F26" i="26"/>
  <c r="J25" i="26"/>
  <c r="H25" i="26"/>
  <c r="F25" i="26"/>
  <c r="J24" i="26"/>
  <c r="H24" i="26"/>
  <c r="F24" i="26"/>
  <c r="J23" i="26"/>
  <c r="H23" i="26"/>
  <c r="F23" i="26"/>
  <c r="J22" i="26"/>
  <c r="H22" i="26"/>
  <c r="F22" i="26"/>
  <c r="J21" i="26"/>
  <c r="H21" i="26"/>
  <c r="F21" i="26"/>
  <c r="J20" i="26"/>
  <c r="H20" i="26"/>
  <c r="F20" i="26"/>
  <c r="J19" i="26"/>
  <c r="H19" i="26"/>
  <c r="F19" i="26"/>
  <c r="J18" i="26"/>
  <c r="H18" i="26"/>
  <c r="F18" i="26"/>
  <c r="J17" i="26"/>
  <c r="H17" i="26"/>
  <c r="F17" i="26"/>
  <c r="J16" i="26"/>
  <c r="H16" i="26"/>
  <c r="F16" i="26"/>
  <c r="J15" i="26"/>
  <c r="H15" i="26"/>
  <c r="F15" i="26"/>
  <c r="J14" i="26"/>
  <c r="H14" i="26"/>
  <c r="F14" i="26"/>
  <c r="J13" i="26"/>
  <c r="H13" i="26"/>
  <c r="F13" i="26"/>
  <c r="J12" i="26"/>
  <c r="H12" i="26"/>
  <c r="F12" i="26"/>
  <c r="J11" i="26"/>
  <c r="H11" i="26"/>
  <c r="F11" i="26"/>
  <c r="J10" i="26"/>
  <c r="H10" i="26"/>
  <c r="F10" i="26"/>
  <c r="J9" i="26"/>
  <c r="H9" i="26"/>
  <c r="F9" i="26"/>
  <c r="J8" i="26"/>
  <c r="H8" i="26"/>
  <c r="F8" i="26"/>
  <c r="J55" i="27"/>
  <c r="H55" i="27"/>
  <c r="F55" i="27"/>
  <c r="J54" i="27"/>
  <c r="H54" i="27"/>
  <c r="F54" i="27"/>
  <c r="J53" i="27"/>
  <c r="H53" i="27"/>
  <c r="F53" i="27"/>
  <c r="J52" i="27"/>
  <c r="H52" i="27"/>
  <c r="F52" i="27"/>
  <c r="J51" i="27"/>
  <c r="H51" i="27"/>
  <c r="F51" i="27"/>
  <c r="J50" i="27"/>
  <c r="H50" i="27"/>
  <c r="F50" i="27"/>
  <c r="J49" i="27"/>
  <c r="H49" i="27"/>
  <c r="F49" i="27"/>
  <c r="J48" i="27"/>
  <c r="H48" i="27"/>
  <c r="F48" i="27"/>
  <c r="J47" i="27"/>
  <c r="H47" i="27"/>
  <c r="F47" i="27"/>
  <c r="J46" i="27"/>
  <c r="H46" i="27"/>
  <c r="F46" i="27"/>
  <c r="J45" i="27"/>
  <c r="H45" i="27"/>
  <c r="F45" i="27"/>
  <c r="J44" i="27"/>
  <c r="H44" i="27"/>
  <c r="F44" i="27"/>
  <c r="J43" i="27"/>
  <c r="H43" i="27"/>
  <c r="F43" i="27"/>
  <c r="J42" i="27"/>
  <c r="H42" i="27"/>
  <c r="F42" i="27"/>
  <c r="J41" i="27"/>
  <c r="H41" i="27"/>
  <c r="F41" i="27"/>
  <c r="J40" i="27"/>
  <c r="H40" i="27"/>
  <c r="F40" i="27"/>
  <c r="J39" i="27"/>
  <c r="H39" i="27"/>
  <c r="F39" i="27"/>
  <c r="J38" i="27"/>
  <c r="H38" i="27"/>
  <c r="F38" i="27"/>
  <c r="J37" i="27"/>
  <c r="H37" i="27"/>
  <c r="F37" i="27"/>
  <c r="J36" i="27"/>
  <c r="H36" i="27"/>
  <c r="F36" i="27"/>
  <c r="J35" i="27"/>
  <c r="H35" i="27"/>
  <c r="F35" i="27"/>
  <c r="J34" i="27"/>
  <c r="H34" i="27"/>
  <c r="F34" i="27"/>
  <c r="J33" i="27"/>
  <c r="H33" i="27"/>
  <c r="F33" i="27"/>
  <c r="J32" i="27"/>
  <c r="H32" i="27"/>
  <c r="F32" i="27"/>
  <c r="J31" i="27"/>
  <c r="H31" i="27"/>
  <c r="F31" i="27"/>
  <c r="J30" i="27"/>
  <c r="H30" i="27"/>
  <c r="F30" i="27"/>
  <c r="J29" i="27"/>
  <c r="H29" i="27"/>
  <c r="F29" i="27"/>
  <c r="J28" i="27"/>
  <c r="H28" i="27"/>
  <c r="F28" i="27"/>
  <c r="J27" i="27"/>
  <c r="H27" i="27"/>
  <c r="F27" i="27"/>
  <c r="J26" i="27"/>
  <c r="H26" i="27"/>
  <c r="F26" i="27"/>
  <c r="J25" i="27"/>
  <c r="H25" i="27"/>
  <c r="F25" i="27"/>
  <c r="J24" i="27"/>
  <c r="H24" i="27"/>
  <c r="F24" i="27"/>
  <c r="J23" i="27"/>
  <c r="H23" i="27"/>
  <c r="F23" i="27"/>
  <c r="J22" i="27"/>
  <c r="H22" i="27"/>
  <c r="F22" i="27"/>
  <c r="J21" i="27"/>
  <c r="H21" i="27"/>
  <c r="F21" i="27"/>
  <c r="J20" i="27"/>
  <c r="H20" i="27"/>
  <c r="F20" i="27"/>
  <c r="J19" i="27"/>
  <c r="H19" i="27"/>
  <c r="F19" i="27"/>
  <c r="J18" i="27"/>
  <c r="H18" i="27"/>
  <c r="F18" i="27"/>
  <c r="J17" i="27"/>
  <c r="H17" i="27"/>
  <c r="F17" i="27"/>
  <c r="J16" i="27"/>
  <c r="H16" i="27"/>
  <c r="F16" i="27"/>
  <c r="J15" i="27"/>
  <c r="H15" i="27"/>
  <c r="F15" i="27"/>
  <c r="J14" i="27"/>
  <c r="H14" i="27"/>
  <c r="F14" i="27"/>
  <c r="J13" i="27"/>
  <c r="H13" i="27"/>
  <c r="F13" i="27"/>
  <c r="J12" i="27"/>
  <c r="H12" i="27"/>
  <c r="F12" i="27"/>
  <c r="J11" i="27"/>
  <c r="H11" i="27"/>
  <c r="F11" i="27"/>
  <c r="J10" i="27"/>
  <c r="H10" i="27"/>
  <c r="F10" i="27"/>
  <c r="J9" i="27"/>
  <c r="H9" i="27"/>
  <c r="F9" i="27"/>
  <c r="J8" i="27"/>
  <c r="H8" i="27"/>
  <c r="F8" i="27"/>
  <c r="B4" i="31" l="1"/>
  <c r="C15" i="26"/>
  <c r="J131" i="28" l="1"/>
  <c r="H131" i="28"/>
  <c r="F131" i="28"/>
  <c r="C131" i="28"/>
  <c r="J130" i="28"/>
  <c r="H130" i="28"/>
  <c r="F130" i="28"/>
  <c r="C130" i="28"/>
  <c r="J129" i="28"/>
  <c r="H129" i="28"/>
  <c r="F129" i="28"/>
  <c r="C129" i="28"/>
  <c r="J128" i="28"/>
  <c r="H128" i="28"/>
  <c r="F128" i="28"/>
  <c r="C128" i="28"/>
  <c r="J127" i="28"/>
  <c r="H127" i="28"/>
  <c r="F127" i="28"/>
  <c r="C127" i="28"/>
  <c r="J126" i="28"/>
  <c r="H126" i="28"/>
  <c r="F126" i="28"/>
  <c r="C126" i="28"/>
  <c r="J125" i="28"/>
  <c r="H125" i="28"/>
  <c r="F125" i="28"/>
  <c r="C125" i="28"/>
  <c r="J124" i="28"/>
  <c r="H124" i="28"/>
  <c r="F124" i="28"/>
  <c r="C124" i="28"/>
  <c r="J123" i="28"/>
  <c r="H123" i="28"/>
  <c r="F123" i="28"/>
  <c r="C123" i="28"/>
  <c r="J122" i="28"/>
  <c r="H122" i="28"/>
  <c r="F122" i="28"/>
  <c r="C122" i="28"/>
  <c r="J121" i="28"/>
  <c r="H121" i="28"/>
  <c r="F121" i="28"/>
  <c r="C121" i="28"/>
  <c r="J120" i="28"/>
  <c r="H120" i="28"/>
  <c r="F120" i="28"/>
  <c r="C120" i="28"/>
  <c r="J119" i="28"/>
  <c r="H119" i="28"/>
  <c r="F119" i="28"/>
  <c r="C119" i="28"/>
  <c r="J118" i="28"/>
  <c r="H118" i="28"/>
  <c r="F118" i="28"/>
  <c r="C118" i="28"/>
  <c r="J117" i="28"/>
  <c r="H117" i="28"/>
  <c r="F117" i="28"/>
  <c r="C117" i="28"/>
  <c r="J116" i="28"/>
  <c r="H116" i="28"/>
  <c r="F116" i="28"/>
  <c r="C116" i="28"/>
  <c r="J115" i="28"/>
  <c r="H115" i="28"/>
  <c r="F115" i="28"/>
  <c r="C115" i="28"/>
  <c r="J114" i="28"/>
  <c r="H114" i="28"/>
  <c r="F114" i="28"/>
  <c r="C114" i="28"/>
  <c r="J113" i="28"/>
  <c r="H113" i="28"/>
  <c r="F113" i="28"/>
  <c r="C113" i="28"/>
  <c r="J112" i="28"/>
  <c r="H112" i="28"/>
  <c r="F112" i="28"/>
  <c r="C112" i="28"/>
  <c r="J111" i="28"/>
  <c r="H111" i="28"/>
  <c r="F111" i="28"/>
  <c r="C111" i="28"/>
  <c r="J131" i="26"/>
  <c r="H131" i="26"/>
  <c r="F131" i="26"/>
  <c r="C131" i="26"/>
  <c r="J130" i="26"/>
  <c r="H130" i="26"/>
  <c r="F130" i="26"/>
  <c r="C130" i="26"/>
  <c r="J129" i="26"/>
  <c r="H129" i="26"/>
  <c r="F129" i="26"/>
  <c r="C129" i="26"/>
  <c r="J128" i="26"/>
  <c r="H128" i="26"/>
  <c r="F128" i="26"/>
  <c r="C128" i="26"/>
  <c r="J127" i="26"/>
  <c r="H127" i="26"/>
  <c r="F127" i="26"/>
  <c r="C127" i="26"/>
  <c r="J126" i="26"/>
  <c r="H126" i="26"/>
  <c r="F126" i="26"/>
  <c r="C126" i="26"/>
  <c r="J125" i="26"/>
  <c r="H125" i="26"/>
  <c r="F125" i="26"/>
  <c r="C125" i="26"/>
  <c r="J124" i="26"/>
  <c r="H124" i="26"/>
  <c r="F124" i="26"/>
  <c r="C124" i="26"/>
  <c r="J123" i="26"/>
  <c r="H123" i="26"/>
  <c r="F123" i="26"/>
  <c r="C123" i="26"/>
  <c r="J122" i="26"/>
  <c r="H122" i="26"/>
  <c r="F122" i="26"/>
  <c r="C122" i="26"/>
  <c r="J121" i="26"/>
  <c r="H121" i="26"/>
  <c r="F121" i="26"/>
  <c r="C121" i="26"/>
  <c r="J120" i="26"/>
  <c r="H120" i="26"/>
  <c r="F120" i="26"/>
  <c r="C120" i="26"/>
  <c r="J119" i="26"/>
  <c r="H119" i="26"/>
  <c r="F119" i="26"/>
  <c r="C119" i="26"/>
  <c r="J118" i="26"/>
  <c r="H118" i="26"/>
  <c r="F118" i="26"/>
  <c r="C118" i="26"/>
  <c r="J117" i="26"/>
  <c r="H117" i="26"/>
  <c r="F117" i="26"/>
  <c r="C117" i="26"/>
  <c r="J116" i="26"/>
  <c r="H116" i="26"/>
  <c r="F116" i="26"/>
  <c r="C116" i="26"/>
  <c r="J115" i="26"/>
  <c r="H115" i="26"/>
  <c r="F115" i="26"/>
  <c r="C115" i="26"/>
  <c r="J114" i="26"/>
  <c r="H114" i="26"/>
  <c r="F114" i="26"/>
  <c r="C114" i="26"/>
  <c r="J113" i="26"/>
  <c r="H113" i="26"/>
  <c r="F113" i="26"/>
  <c r="C113" i="26"/>
  <c r="J112" i="26"/>
  <c r="H112" i="26"/>
  <c r="F112" i="26"/>
  <c r="C112" i="26"/>
  <c r="J111" i="26"/>
  <c r="H111" i="26"/>
  <c r="F111" i="26"/>
  <c r="C111" i="26"/>
  <c r="J131" i="25"/>
  <c r="H131" i="25"/>
  <c r="F131" i="25"/>
  <c r="C131" i="25"/>
  <c r="J130" i="25"/>
  <c r="H130" i="25"/>
  <c r="F130" i="25"/>
  <c r="C130" i="25"/>
  <c r="J129" i="25"/>
  <c r="H129" i="25"/>
  <c r="F129" i="25"/>
  <c r="C129" i="25"/>
  <c r="J128" i="25"/>
  <c r="H128" i="25"/>
  <c r="F128" i="25"/>
  <c r="C128" i="25"/>
  <c r="J127" i="25"/>
  <c r="H127" i="25"/>
  <c r="F127" i="25"/>
  <c r="C127" i="25"/>
  <c r="J126" i="25"/>
  <c r="H126" i="25"/>
  <c r="F126" i="25"/>
  <c r="C126" i="25"/>
  <c r="J125" i="25"/>
  <c r="H125" i="25"/>
  <c r="F125" i="25"/>
  <c r="C125" i="25"/>
  <c r="J124" i="25"/>
  <c r="H124" i="25"/>
  <c r="F124" i="25"/>
  <c r="C124" i="25"/>
  <c r="J123" i="25"/>
  <c r="H123" i="25"/>
  <c r="F123" i="25"/>
  <c r="C123" i="25"/>
  <c r="J122" i="25"/>
  <c r="H122" i="25"/>
  <c r="F122" i="25"/>
  <c r="C122" i="25"/>
  <c r="J121" i="25"/>
  <c r="H121" i="25"/>
  <c r="F121" i="25"/>
  <c r="C121" i="25"/>
  <c r="J120" i="25"/>
  <c r="H120" i="25"/>
  <c r="F120" i="25"/>
  <c r="C120" i="25"/>
  <c r="J119" i="25"/>
  <c r="H119" i="25"/>
  <c r="F119" i="25"/>
  <c r="C119" i="25"/>
  <c r="J118" i="25"/>
  <c r="H118" i="25"/>
  <c r="F118" i="25"/>
  <c r="C118" i="25"/>
  <c r="J117" i="25"/>
  <c r="H117" i="25"/>
  <c r="F117" i="25"/>
  <c r="C117" i="25"/>
  <c r="J116" i="25"/>
  <c r="H116" i="25"/>
  <c r="F116" i="25"/>
  <c r="C116" i="25"/>
  <c r="J115" i="25"/>
  <c r="H115" i="25"/>
  <c r="F115" i="25"/>
  <c r="C115" i="25"/>
  <c r="J114" i="25"/>
  <c r="H114" i="25"/>
  <c r="F114" i="25"/>
  <c r="C114" i="25"/>
  <c r="J113" i="25"/>
  <c r="H113" i="25"/>
  <c r="F113" i="25"/>
  <c r="C113" i="25"/>
  <c r="J112" i="25"/>
  <c r="H112" i="25"/>
  <c r="F112" i="25"/>
  <c r="C112" i="25"/>
  <c r="J111" i="25"/>
  <c r="H111" i="25"/>
  <c r="F111" i="25"/>
  <c r="C111" i="25"/>
  <c r="J131" i="24"/>
  <c r="H131" i="24"/>
  <c r="F131" i="24"/>
  <c r="C131" i="24"/>
  <c r="J130" i="24"/>
  <c r="H130" i="24"/>
  <c r="F130" i="24"/>
  <c r="C130" i="24"/>
  <c r="J129" i="24"/>
  <c r="H129" i="24"/>
  <c r="F129" i="24"/>
  <c r="C129" i="24"/>
  <c r="J128" i="24"/>
  <c r="H128" i="24"/>
  <c r="F128" i="24"/>
  <c r="C128" i="24"/>
  <c r="J127" i="24"/>
  <c r="H127" i="24"/>
  <c r="F127" i="24"/>
  <c r="C127" i="24"/>
  <c r="J126" i="24"/>
  <c r="H126" i="24"/>
  <c r="F126" i="24"/>
  <c r="C126" i="24"/>
  <c r="J125" i="24"/>
  <c r="H125" i="24"/>
  <c r="F125" i="24"/>
  <c r="C125" i="24"/>
  <c r="J124" i="24"/>
  <c r="H124" i="24"/>
  <c r="F124" i="24"/>
  <c r="C124" i="24"/>
  <c r="J123" i="24"/>
  <c r="H123" i="24"/>
  <c r="F123" i="24"/>
  <c r="C123" i="24"/>
  <c r="J122" i="24"/>
  <c r="H122" i="24"/>
  <c r="F122" i="24"/>
  <c r="C122" i="24"/>
  <c r="J121" i="24"/>
  <c r="H121" i="24"/>
  <c r="F121" i="24"/>
  <c r="C121" i="24"/>
  <c r="J120" i="24"/>
  <c r="H120" i="24"/>
  <c r="F120" i="24"/>
  <c r="C120" i="24"/>
  <c r="J119" i="24"/>
  <c r="H119" i="24"/>
  <c r="F119" i="24"/>
  <c r="C119" i="24"/>
  <c r="J118" i="24"/>
  <c r="H118" i="24"/>
  <c r="F118" i="24"/>
  <c r="C118" i="24"/>
  <c r="J117" i="24"/>
  <c r="H117" i="24"/>
  <c r="F117" i="24"/>
  <c r="C117" i="24"/>
  <c r="J116" i="24"/>
  <c r="H116" i="24"/>
  <c r="F116" i="24"/>
  <c r="C116" i="24"/>
  <c r="J115" i="24"/>
  <c r="H115" i="24"/>
  <c r="F115" i="24"/>
  <c r="C115" i="24"/>
  <c r="J114" i="24"/>
  <c r="H114" i="24"/>
  <c r="F114" i="24"/>
  <c r="C114" i="24"/>
  <c r="J113" i="24"/>
  <c r="H113" i="24"/>
  <c r="F113" i="24"/>
  <c r="C113" i="24"/>
  <c r="J112" i="24"/>
  <c r="H112" i="24"/>
  <c r="F112" i="24"/>
  <c r="C112" i="24"/>
  <c r="J111" i="24"/>
  <c r="H111" i="24"/>
  <c r="F111" i="24"/>
  <c r="C111" i="24"/>
  <c r="J131" i="23"/>
  <c r="H131" i="23"/>
  <c r="F131" i="23"/>
  <c r="C131" i="23"/>
  <c r="J130" i="23"/>
  <c r="H130" i="23"/>
  <c r="F130" i="23"/>
  <c r="C130" i="23"/>
  <c r="J129" i="23"/>
  <c r="H129" i="23"/>
  <c r="F129" i="23"/>
  <c r="C129" i="23"/>
  <c r="J128" i="23"/>
  <c r="H128" i="23"/>
  <c r="F128" i="23"/>
  <c r="C128" i="23"/>
  <c r="J127" i="23"/>
  <c r="H127" i="23"/>
  <c r="F127" i="23"/>
  <c r="C127" i="23"/>
  <c r="J126" i="23"/>
  <c r="H126" i="23"/>
  <c r="F126" i="23"/>
  <c r="C126" i="23"/>
  <c r="J125" i="23"/>
  <c r="H125" i="23"/>
  <c r="F125" i="23"/>
  <c r="C125" i="23"/>
  <c r="J124" i="23"/>
  <c r="H124" i="23"/>
  <c r="F124" i="23"/>
  <c r="C124" i="23"/>
  <c r="J123" i="23"/>
  <c r="H123" i="23"/>
  <c r="F123" i="23"/>
  <c r="C123" i="23"/>
  <c r="J122" i="23"/>
  <c r="H122" i="23"/>
  <c r="F122" i="23"/>
  <c r="C122" i="23"/>
  <c r="J121" i="23"/>
  <c r="H121" i="23"/>
  <c r="F121" i="23"/>
  <c r="C121" i="23"/>
  <c r="J120" i="23"/>
  <c r="H120" i="23"/>
  <c r="F120" i="23"/>
  <c r="C120" i="23"/>
  <c r="J119" i="23"/>
  <c r="H119" i="23"/>
  <c r="F119" i="23"/>
  <c r="C119" i="23"/>
  <c r="J118" i="23"/>
  <c r="H118" i="23"/>
  <c r="F118" i="23"/>
  <c r="C118" i="23"/>
  <c r="J117" i="23"/>
  <c r="H117" i="23"/>
  <c r="F117" i="23"/>
  <c r="C117" i="23"/>
  <c r="J116" i="23"/>
  <c r="H116" i="23"/>
  <c r="F116" i="23"/>
  <c r="C116" i="23"/>
  <c r="J115" i="23"/>
  <c r="H115" i="23"/>
  <c r="F115" i="23"/>
  <c r="C115" i="23"/>
  <c r="J114" i="23"/>
  <c r="H114" i="23"/>
  <c r="F114" i="23"/>
  <c r="C114" i="23"/>
  <c r="J113" i="23"/>
  <c r="H113" i="23"/>
  <c r="F113" i="23"/>
  <c r="C113" i="23"/>
  <c r="J112" i="23"/>
  <c r="H112" i="23"/>
  <c r="F112" i="23"/>
  <c r="C112" i="23"/>
  <c r="J111" i="23"/>
  <c r="H111" i="23"/>
  <c r="F111" i="23"/>
  <c r="C111" i="23"/>
  <c r="J131" i="22"/>
  <c r="H131" i="22"/>
  <c r="F131" i="22"/>
  <c r="C131" i="22"/>
  <c r="J130" i="22"/>
  <c r="H130" i="22"/>
  <c r="F130" i="22"/>
  <c r="C130" i="22"/>
  <c r="J129" i="22"/>
  <c r="H129" i="22"/>
  <c r="F129" i="22"/>
  <c r="C129" i="22"/>
  <c r="J128" i="22"/>
  <c r="H128" i="22"/>
  <c r="F128" i="22"/>
  <c r="C128" i="22"/>
  <c r="J127" i="22"/>
  <c r="H127" i="22"/>
  <c r="F127" i="22"/>
  <c r="C127" i="22"/>
  <c r="J126" i="22"/>
  <c r="H126" i="22"/>
  <c r="F126" i="22"/>
  <c r="C126" i="22"/>
  <c r="J125" i="22"/>
  <c r="H125" i="22"/>
  <c r="F125" i="22"/>
  <c r="C125" i="22"/>
  <c r="J124" i="22"/>
  <c r="H124" i="22"/>
  <c r="F124" i="22"/>
  <c r="C124" i="22"/>
  <c r="J123" i="22"/>
  <c r="H123" i="22"/>
  <c r="F123" i="22"/>
  <c r="C123" i="22"/>
  <c r="J122" i="22"/>
  <c r="H122" i="22"/>
  <c r="F122" i="22"/>
  <c r="C122" i="22"/>
  <c r="J121" i="22"/>
  <c r="H121" i="22"/>
  <c r="F121" i="22"/>
  <c r="C121" i="22"/>
  <c r="J120" i="22"/>
  <c r="H120" i="22"/>
  <c r="F120" i="22"/>
  <c r="C120" i="22"/>
  <c r="J119" i="22"/>
  <c r="H119" i="22"/>
  <c r="F119" i="22"/>
  <c r="C119" i="22"/>
  <c r="J118" i="22"/>
  <c r="H118" i="22"/>
  <c r="F118" i="22"/>
  <c r="C118" i="22"/>
  <c r="J117" i="22"/>
  <c r="H117" i="22"/>
  <c r="F117" i="22"/>
  <c r="C117" i="22"/>
  <c r="J116" i="22"/>
  <c r="H116" i="22"/>
  <c r="F116" i="22"/>
  <c r="C116" i="22"/>
  <c r="J115" i="22"/>
  <c r="H115" i="22"/>
  <c r="F115" i="22"/>
  <c r="C115" i="22"/>
  <c r="J114" i="22"/>
  <c r="H114" i="22"/>
  <c r="F114" i="22"/>
  <c r="C114" i="22"/>
  <c r="J113" i="22"/>
  <c r="H113" i="22"/>
  <c r="F113" i="22"/>
  <c r="C113" i="22"/>
  <c r="J112" i="22"/>
  <c r="H112" i="22"/>
  <c r="F112" i="22"/>
  <c r="C112" i="22"/>
  <c r="J111" i="22"/>
  <c r="H111" i="22"/>
  <c r="F111" i="22"/>
  <c r="C111" i="22"/>
  <c r="J131" i="21"/>
  <c r="H131" i="21"/>
  <c r="F131" i="21"/>
  <c r="C131" i="21"/>
  <c r="J130" i="21"/>
  <c r="H130" i="21"/>
  <c r="F130" i="21"/>
  <c r="C130" i="21"/>
  <c r="J129" i="21"/>
  <c r="H129" i="21"/>
  <c r="F129" i="21"/>
  <c r="C129" i="21"/>
  <c r="J128" i="21"/>
  <c r="H128" i="21"/>
  <c r="F128" i="21"/>
  <c r="C128" i="21"/>
  <c r="J127" i="21"/>
  <c r="H127" i="21"/>
  <c r="F127" i="21"/>
  <c r="C127" i="21"/>
  <c r="J126" i="21"/>
  <c r="H126" i="21"/>
  <c r="F126" i="21"/>
  <c r="C126" i="21"/>
  <c r="J125" i="21"/>
  <c r="H125" i="21"/>
  <c r="F125" i="21"/>
  <c r="C125" i="21"/>
  <c r="J124" i="21"/>
  <c r="H124" i="21"/>
  <c r="F124" i="21"/>
  <c r="C124" i="21"/>
  <c r="J123" i="21"/>
  <c r="H123" i="21"/>
  <c r="F123" i="21"/>
  <c r="C123" i="21"/>
  <c r="J122" i="21"/>
  <c r="H122" i="21"/>
  <c r="F122" i="21"/>
  <c r="C122" i="21"/>
  <c r="J121" i="21"/>
  <c r="H121" i="21"/>
  <c r="F121" i="21"/>
  <c r="C121" i="21"/>
  <c r="J120" i="21"/>
  <c r="H120" i="21"/>
  <c r="F120" i="21"/>
  <c r="C120" i="21"/>
  <c r="J119" i="21"/>
  <c r="H119" i="21"/>
  <c r="F119" i="21"/>
  <c r="C119" i="21"/>
  <c r="J118" i="21"/>
  <c r="H118" i="21"/>
  <c r="F118" i="21"/>
  <c r="C118" i="21"/>
  <c r="J117" i="21"/>
  <c r="H117" i="21"/>
  <c r="F117" i="21"/>
  <c r="C117" i="21"/>
  <c r="J116" i="21"/>
  <c r="H116" i="21"/>
  <c r="F116" i="21"/>
  <c r="C116" i="21"/>
  <c r="J115" i="21"/>
  <c r="H115" i="21"/>
  <c r="F115" i="21"/>
  <c r="C115" i="21"/>
  <c r="J114" i="21"/>
  <c r="H114" i="21"/>
  <c r="F114" i="21"/>
  <c r="C114" i="21"/>
  <c r="J113" i="21"/>
  <c r="H113" i="21"/>
  <c r="F113" i="21"/>
  <c r="C113" i="21"/>
  <c r="J112" i="21"/>
  <c r="H112" i="21"/>
  <c r="F112" i="21"/>
  <c r="C112" i="21"/>
  <c r="J111" i="21"/>
  <c r="H111" i="21"/>
  <c r="F111" i="21"/>
  <c r="C111" i="21"/>
  <c r="J131" i="20"/>
  <c r="H131" i="20"/>
  <c r="F131" i="20"/>
  <c r="C131" i="20"/>
  <c r="J130" i="20"/>
  <c r="H130" i="20"/>
  <c r="F130" i="20"/>
  <c r="C130" i="20"/>
  <c r="J129" i="20"/>
  <c r="H129" i="20"/>
  <c r="F129" i="20"/>
  <c r="C129" i="20"/>
  <c r="J128" i="20"/>
  <c r="H128" i="20"/>
  <c r="F128" i="20"/>
  <c r="C128" i="20"/>
  <c r="J127" i="20"/>
  <c r="H127" i="20"/>
  <c r="F127" i="20"/>
  <c r="C127" i="20"/>
  <c r="J126" i="20"/>
  <c r="H126" i="20"/>
  <c r="F126" i="20"/>
  <c r="C126" i="20"/>
  <c r="J125" i="20"/>
  <c r="H125" i="20"/>
  <c r="F125" i="20"/>
  <c r="C125" i="20"/>
  <c r="J124" i="20"/>
  <c r="H124" i="20"/>
  <c r="F124" i="20"/>
  <c r="C124" i="20"/>
  <c r="J123" i="20"/>
  <c r="H123" i="20"/>
  <c r="F123" i="20"/>
  <c r="C123" i="20"/>
  <c r="J122" i="20"/>
  <c r="H122" i="20"/>
  <c r="F122" i="20"/>
  <c r="C122" i="20"/>
  <c r="J121" i="20"/>
  <c r="H121" i="20"/>
  <c r="F121" i="20"/>
  <c r="C121" i="20"/>
  <c r="J120" i="20"/>
  <c r="H120" i="20"/>
  <c r="F120" i="20"/>
  <c r="C120" i="20"/>
  <c r="J119" i="20"/>
  <c r="H119" i="20"/>
  <c r="F119" i="20"/>
  <c r="C119" i="20"/>
  <c r="J118" i="20"/>
  <c r="H118" i="20"/>
  <c r="F118" i="20"/>
  <c r="C118" i="20"/>
  <c r="J117" i="20"/>
  <c r="H117" i="20"/>
  <c r="F117" i="20"/>
  <c r="C117" i="20"/>
  <c r="J116" i="20"/>
  <c r="H116" i="20"/>
  <c r="F116" i="20"/>
  <c r="C116" i="20"/>
  <c r="J115" i="20"/>
  <c r="H115" i="20"/>
  <c r="F115" i="20"/>
  <c r="C115" i="20"/>
  <c r="J114" i="20"/>
  <c r="H114" i="20"/>
  <c r="F114" i="20"/>
  <c r="C114" i="20"/>
  <c r="J113" i="20"/>
  <c r="H113" i="20"/>
  <c r="F113" i="20"/>
  <c r="C113" i="20"/>
  <c r="J112" i="20"/>
  <c r="H112" i="20"/>
  <c r="F112" i="20"/>
  <c r="C112" i="20"/>
  <c r="J111" i="20"/>
  <c r="H111" i="20"/>
  <c r="F111" i="20"/>
  <c r="C111" i="20"/>
  <c r="J131" i="19"/>
  <c r="H131" i="19"/>
  <c r="F131" i="19"/>
  <c r="C131" i="19"/>
  <c r="J130" i="19"/>
  <c r="H130" i="19"/>
  <c r="F130" i="19"/>
  <c r="C130" i="19"/>
  <c r="J129" i="19"/>
  <c r="H129" i="19"/>
  <c r="F129" i="19"/>
  <c r="C129" i="19"/>
  <c r="J128" i="19"/>
  <c r="H128" i="19"/>
  <c r="F128" i="19"/>
  <c r="C128" i="19"/>
  <c r="J127" i="19"/>
  <c r="H127" i="19"/>
  <c r="F127" i="19"/>
  <c r="C127" i="19"/>
  <c r="J126" i="19"/>
  <c r="H126" i="19"/>
  <c r="F126" i="19"/>
  <c r="C126" i="19"/>
  <c r="J125" i="19"/>
  <c r="H125" i="19"/>
  <c r="F125" i="19"/>
  <c r="C125" i="19"/>
  <c r="J124" i="19"/>
  <c r="H124" i="19"/>
  <c r="F124" i="19"/>
  <c r="C124" i="19"/>
  <c r="J123" i="19"/>
  <c r="H123" i="19"/>
  <c r="F123" i="19"/>
  <c r="C123" i="19"/>
  <c r="J122" i="19"/>
  <c r="H122" i="19"/>
  <c r="F122" i="19"/>
  <c r="C122" i="19"/>
  <c r="J121" i="19"/>
  <c r="H121" i="19"/>
  <c r="F121" i="19"/>
  <c r="C121" i="19"/>
  <c r="J120" i="19"/>
  <c r="H120" i="19"/>
  <c r="F120" i="19"/>
  <c r="C120" i="19"/>
  <c r="J119" i="19"/>
  <c r="H119" i="19"/>
  <c r="F119" i="19"/>
  <c r="C119" i="19"/>
  <c r="J118" i="19"/>
  <c r="H118" i="19"/>
  <c r="F118" i="19"/>
  <c r="C118" i="19"/>
  <c r="J117" i="19"/>
  <c r="H117" i="19"/>
  <c r="F117" i="19"/>
  <c r="C117" i="19"/>
  <c r="J116" i="19"/>
  <c r="H116" i="19"/>
  <c r="F116" i="19"/>
  <c r="C116" i="19"/>
  <c r="J115" i="19"/>
  <c r="H115" i="19"/>
  <c r="F115" i="19"/>
  <c r="C115" i="19"/>
  <c r="J114" i="19"/>
  <c r="H114" i="19"/>
  <c r="F114" i="19"/>
  <c r="C114" i="19"/>
  <c r="J113" i="19"/>
  <c r="H113" i="19"/>
  <c r="F113" i="19"/>
  <c r="C113" i="19"/>
  <c r="J112" i="19"/>
  <c r="H112" i="19"/>
  <c r="F112" i="19"/>
  <c r="C112" i="19"/>
  <c r="J111" i="19"/>
  <c r="H111" i="19"/>
  <c r="F111" i="19"/>
  <c r="C111" i="19"/>
  <c r="J131" i="18"/>
  <c r="H131" i="18"/>
  <c r="F131" i="18"/>
  <c r="C131" i="18"/>
  <c r="J130" i="18"/>
  <c r="H130" i="18"/>
  <c r="F130" i="18"/>
  <c r="C130" i="18"/>
  <c r="J129" i="18"/>
  <c r="H129" i="18"/>
  <c r="F129" i="18"/>
  <c r="C129" i="18"/>
  <c r="J128" i="18"/>
  <c r="H128" i="18"/>
  <c r="F128" i="18"/>
  <c r="C128" i="18"/>
  <c r="J127" i="18"/>
  <c r="H127" i="18"/>
  <c r="F127" i="18"/>
  <c r="C127" i="18"/>
  <c r="J126" i="18"/>
  <c r="H126" i="18"/>
  <c r="F126" i="18"/>
  <c r="C126" i="18"/>
  <c r="J125" i="18"/>
  <c r="H125" i="18"/>
  <c r="F125" i="18"/>
  <c r="C125" i="18"/>
  <c r="J124" i="18"/>
  <c r="H124" i="18"/>
  <c r="F124" i="18"/>
  <c r="C124" i="18"/>
  <c r="J123" i="18"/>
  <c r="H123" i="18"/>
  <c r="F123" i="18"/>
  <c r="C123" i="18"/>
  <c r="J122" i="18"/>
  <c r="H122" i="18"/>
  <c r="F122" i="18"/>
  <c r="C122" i="18"/>
  <c r="J121" i="18"/>
  <c r="H121" i="18"/>
  <c r="F121" i="18"/>
  <c r="C121" i="18"/>
  <c r="J120" i="18"/>
  <c r="H120" i="18"/>
  <c r="F120" i="18"/>
  <c r="C120" i="18"/>
  <c r="J119" i="18"/>
  <c r="H119" i="18"/>
  <c r="F119" i="18"/>
  <c r="C119" i="18"/>
  <c r="J118" i="18"/>
  <c r="H118" i="18"/>
  <c r="F118" i="18"/>
  <c r="C118" i="18"/>
  <c r="J117" i="18"/>
  <c r="H117" i="18"/>
  <c r="F117" i="18"/>
  <c r="C117" i="18"/>
  <c r="J116" i="18"/>
  <c r="H116" i="18"/>
  <c r="F116" i="18"/>
  <c r="C116" i="18"/>
  <c r="J115" i="18"/>
  <c r="H115" i="18"/>
  <c r="F115" i="18"/>
  <c r="C115" i="18"/>
  <c r="J114" i="18"/>
  <c r="H114" i="18"/>
  <c r="F114" i="18"/>
  <c r="C114" i="18"/>
  <c r="J113" i="18"/>
  <c r="H113" i="18"/>
  <c r="F113" i="18"/>
  <c r="C113" i="18"/>
  <c r="J112" i="18"/>
  <c r="H112" i="18"/>
  <c r="F112" i="18"/>
  <c r="C112" i="18"/>
  <c r="J111" i="18"/>
  <c r="H111" i="18"/>
  <c r="F111" i="18"/>
  <c r="C111" i="18"/>
  <c r="J131" i="17"/>
  <c r="H131" i="17"/>
  <c r="F131" i="17"/>
  <c r="C131" i="17"/>
  <c r="J130" i="17"/>
  <c r="H130" i="17"/>
  <c r="F130" i="17"/>
  <c r="C130" i="17"/>
  <c r="J129" i="17"/>
  <c r="H129" i="17"/>
  <c r="F129" i="17"/>
  <c r="C129" i="17"/>
  <c r="J128" i="17"/>
  <c r="H128" i="17"/>
  <c r="F128" i="17"/>
  <c r="C128" i="17"/>
  <c r="J127" i="17"/>
  <c r="H127" i="17"/>
  <c r="F127" i="17"/>
  <c r="C127" i="17"/>
  <c r="J126" i="17"/>
  <c r="H126" i="17"/>
  <c r="F126" i="17"/>
  <c r="C126" i="17"/>
  <c r="J125" i="17"/>
  <c r="H125" i="17"/>
  <c r="F125" i="17"/>
  <c r="C125" i="17"/>
  <c r="J124" i="17"/>
  <c r="H124" i="17"/>
  <c r="F124" i="17"/>
  <c r="C124" i="17"/>
  <c r="J123" i="17"/>
  <c r="H123" i="17"/>
  <c r="F123" i="17"/>
  <c r="C123" i="17"/>
  <c r="J122" i="17"/>
  <c r="H122" i="17"/>
  <c r="F122" i="17"/>
  <c r="C122" i="17"/>
  <c r="J121" i="17"/>
  <c r="H121" i="17"/>
  <c r="F121" i="17"/>
  <c r="C121" i="17"/>
  <c r="J120" i="17"/>
  <c r="H120" i="17"/>
  <c r="F120" i="17"/>
  <c r="C120" i="17"/>
  <c r="J119" i="17"/>
  <c r="H119" i="17"/>
  <c r="F119" i="17"/>
  <c r="C119" i="17"/>
  <c r="J118" i="17"/>
  <c r="H118" i="17"/>
  <c r="F118" i="17"/>
  <c r="C118" i="17"/>
  <c r="J117" i="17"/>
  <c r="H117" i="17"/>
  <c r="F117" i="17"/>
  <c r="C117" i="17"/>
  <c r="J116" i="17"/>
  <c r="H116" i="17"/>
  <c r="F116" i="17"/>
  <c r="C116" i="17"/>
  <c r="J115" i="17"/>
  <c r="H115" i="17"/>
  <c r="F115" i="17"/>
  <c r="C115" i="17"/>
  <c r="J114" i="17"/>
  <c r="H114" i="17"/>
  <c r="F114" i="17"/>
  <c r="C114" i="17"/>
  <c r="J113" i="17"/>
  <c r="H113" i="17"/>
  <c r="F113" i="17"/>
  <c r="C113" i="17"/>
  <c r="J112" i="17"/>
  <c r="H112" i="17"/>
  <c r="F112" i="17"/>
  <c r="C112" i="17"/>
  <c r="J111" i="17"/>
  <c r="H111" i="17"/>
  <c r="F111" i="17"/>
  <c r="C111" i="17"/>
  <c r="J131" i="16"/>
  <c r="H131" i="16"/>
  <c r="F131" i="16"/>
  <c r="C131" i="16"/>
  <c r="J130" i="16"/>
  <c r="H130" i="16"/>
  <c r="F130" i="16"/>
  <c r="C130" i="16"/>
  <c r="J129" i="16"/>
  <c r="H129" i="16"/>
  <c r="F129" i="16"/>
  <c r="C129" i="16"/>
  <c r="J128" i="16"/>
  <c r="H128" i="16"/>
  <c r="F128" i="16"/>
  <c r="C128" i="16"/>
  <c r="J127" i="16"/>
  <c r="H127" i="16"/>
  <c r="F127" i="16"/>
  <c r="C127" i="16"/>
  <c r="J126" i="16"/>
  <c r="H126" i="16"/>
  <c r="F126" i="16"/>
  <c r="C126" i="16"/>
  <c r="J125" i="16"/>
  <c r="H125" i="16"/>
  <c r="F125" i="16"/>
  <c r="C125" i="16"/>
  <c r="J124" i="16"/>
  <c r="H124" i="16"/>
  <c r="F124" i="16"/>
  <c r="C124" i="16"/>
  <c r="J123" i="16"/>
  <c r="H123" i="16"/>
  <c r="F123" i="16"/>
  <c r="C123" i="16"/>
  <c r="J122" i="16"/>
  <c r="H122" i="16"/>
  <c r="F122" i="16"/>
  <c r="C122" i="16"/>
  <c r="J121" i="16"/>
  <c r="H121" i="16"/>
  <c r="F121" i="16"/>
  <c r="C121" i="16"/>
  <c r="J120" i="16"/>
  <c r="H120" i="16"/>
  <c r="F120" i="16"/>
  <c r="C120" i="16"/>
  <c r="J119" i="16"/>
  <c r="H119" i="16"/>
  <c r="F119" i="16"/>
  <c r="C119" i="16"/>
  <c r="J118" i="16"/>
  <c r="H118" i="16"/>
  <c r="F118" i="16"/>
  <c r="C118" i="16"/>
  <c r="J117" i="16"/>
  <c r="H117" i="16"/>
  <c r="F117" i="16"/>
  <c r="C117" i="16"/>
  <c r="J116" i="16"/>
  <c r="H116" i="16"/>
  <c r="F116" i="16"/>
  <c r="C116" i="16"/>
  <c r="J115" i="16"/>
  <c r="H115" i="16"/>
  <c r="F115" i="16"/>
  <c r="C115" i="16"/>
  <c r="J114" i="16"/>
  <c r="H114" i="16"/>
  <c r="F114" i="16"/>
  <c r="C114" i="16"/>
  <c r="J113" i="16"/>
  <c r="H113" i="16"/>
  <c r="F113" i="16"/>
  <c r="C113" i="16"/>
  <c r="J112" i="16"/>
  <c r="H112" i="16"/>
  <c r="F112" i="16"/>
  <c r="C112" i="16"/>
  <c r="J111" i="16"/>
  <c r="H111" i="16"/>
  <c r="F111" i="16"/>
  <c r="C111" i="16"/>
  <c r="J131" i="15"/>
  <c r="H131" i="15"/>
  <c r="F131" i="15"/>
  <c r="C131" i="15"/>
  <c r="J130" i="15"/>
  <c r="H130" i="15"/>
  <c r="F130" i="15"/>
  <c r="C130" i="15"/>
  <c r="J129" i="15"/>
  <c r="H129" i="15"/>
  <c r="F129" i="15"/>
  <c r="C129" i="15"/>
  <c r="J128" i="15"/>
  <c r="H128" i="15"/>
  <c r="F128" i="15"/>
  <c r="C128" i="15"/>
  <c r="J127" i="15"/>
  <c r="H127" i="15"/>
  <c r="F127" i="15"/>
  <c r="C127" i="15"/>
  <c r="J126" i="15"/>
  <c r="H126" i="15"/>
  <c r="F126" i="15"/>
  <c r="C126" i="15"/>
  <c r="J125" i="15"/>
  <c r="H125" i="15"/>
  <c r="F125" i="15"/>
  <c r="C125" i="15"/>
  <c r="J124" i="15"/>
  <c r="H124" i="15"/>
  <c r="F124" i="15"/>
  <c r="C124" i="15"/>
  <c r="J123" i="15"/>
  <c r="H123" i="15"/>
  <c r="F123" i="15"/>
  <c r="C123" i="15"/>
  <c r="J122" i="15"/>
  <c r="H122" i="15"/>
  <c r="F122" i="15"/>
  <c r="C122" i="15"/>
  <c r="J121" i="15"/>
  <c r="H121" i="15"/>
  <c r="F121" i="15"/>
  <c r="C121" i="15"/>
  <c r="J120" i="15"/>
  <c r="H120" i="15"/>
  <c r="F120" i="15"/>
  <c r="C120" i="15"/>
  <c r="J119" i="15"/>
  <c r="H119" i="15"/>
  <c r="F119" i="15"/>
  <c r="C119" i="15"/>
  <c r="J118" i="15"/>
  <c r="H118" i="15"/>
  <c r="F118" i="15"/>
  <c r="C118" i="15"/>
  <c r="J117" i="15"/>
  <c r="H117" i="15"/>
  <c r="F117" i="15"/>
  <c r="C117" i="15"/>
  <c r="J116" i="15"/>
  <c r="H116" i="15"/>
  <c r="F116" i="15"/>
  <c r="C116" i="15"/>
  <c r="J115" i="15"/>
  <c r="H115" i="15"/>
  <c r="F115" i="15"/>
  <c r="C115" i="15"/>
  <c r="J114" i="15"/>
  <c r="H114" i="15"/>
  <c r="F114" i="15"/>
  <c r="C114" i="15"/>
  <c r="J113" i="15"/>
  <c r="H113" i="15"/>
  <c r="F113" i="15"/>
  <c r="C113" i="15"/>
  <c r="J112" i="15"/>
  <c r="H112" i="15"/>
  <c r="F112" i="15"/>
  <c r="C112" i="15"/>
  <c r="J111" i="15"/>
  <c r="H111" i="15"/>
  <c r="F111" i="15"/>
  <c r="C111" i="15"/>
  <c r="J131" i="14"/>
  <c r="H131" i="14"/>
  <c r="F131" i="14"/>
  <c r="C131" i="14"/>
  <c r="J130" i="14"/>
  <c r="H130" i="14"/>
  <c r="F130" i="14"/>
  <c r="C130" i="14"/>
  <c r="J129" i="14"/>
  <c r="H129" i="14"/>
  <c r="F129" i="14"/>
  <c r="C129" i="14"/>
  <c r="J128" i="14"/>
  <c r="H128" i="14"/>
  <c r="F128" i="14"/>
  <c r="C128" i="14"/>
  <c r="J127" i="14"/>
  <c r="H127" i="14"/>
  <c r="F127" i="14"/>
  <c r="C127" i="14"/>
  <c r="J126" i="14"/>
  <c r="H126" i="14"/>
  <c r="F126" i="14"/>
  <c r="C126" i="14"/>
  <c r="J125" i="14"/>
  <c r="H125" i="14"/>
  <c r="F125" i="14"/>
  <c r="C125" i="14"/>
  <c r="J124" i="14"/>
  <c r="H124" i="14"/>
  <c r="F124" i="14"/>
  <c r="C124" i="14"/>
  <c r="J123" i="14"/>
  <c r="H123" i="14"/>
  <c r="F123" i="14"/>
  <c r="C123" i="14"/>
  <c r="J122" i="14"/>
  <c r="H122" i="14"/>
  <c r="F122" i="14"/>
  <c r="C122" i="14"/>
  <c r="J121" i="14"/>
  <c r="H121" i="14"/>
  <c r="F121" i="14"/>
  <c r="C121" i="14"/>
  <c r="J120" i="14"/>
  <c r="H120" i="14"/>
  <c r="F120" i="14"/>
  <c r="C120" i="14"/>
  <c r="J119" i="14"/>
  <c r="H119" i="14"/>
  <c r="F119" i="14"/>
  <c r="C119" i="14"/>
  <c r="J118" i="14"/>
  <c r="H118" i="14"/>
  <c r="F118" i="14"/>
  <c r="C118" i="14"/>
  <c r="J117" i="14"/>
  <c r="H117" i="14"/>
  <c r="F117" i="14"/>
  <c r="C117" i="14"/>
  <c r="J116" i="14"/>
  <c r="H116" i="14"/>
  <c r="F116" i="14"/>
  <c r="C116" i="14"/>
  <c r="J115" i="14"/>
  <c r="H115" i="14"/>
  <c r="F115" i="14"/>
  <c r="C115" i="14"/>
  <c r="J114" i="14"/>
  <c r="H114" i="14"/>
  <c r="F114" i="14"/>
  <c r="C114" i="14"/>
  <c r="J113" i="14"/>
  <c r="H113" i="14"/>
  <c r="F113" i="14"/>
  <c r="C113" i="14"/>
  <c r="J112" i="14"/>
  <c r="H112" i="14"/>
  <c r="F112" i="14"/>
  <c r="C112" i="14"/>
  <c r="J111" i="14"/>
  <c r="H111" i="14"/>
  <c r="F111" i="14"/>
  <c r="C111" i="14"/>
  <c r="J131" i="13"/>
  <c r="H131" i="13"/>
  <c r="F131" i="13"/>
  <c r="C131" i="13"/>
  <c r="J130" i="13"/>
  <c r="H130" i="13"/>
  <c r="F130" i="13"/>
  <c r="C130" i="13"/>
  <c r="J129" i="13"/>
  <c r="H129" i="13"/>
  <c r="F129" i="13"/>
  <c r="C129" i="13"/>
  <c r="J128" i="13"/>
  <c r="H128" i="13"/>
  <c r="F128" i="13"/>
  <c r="C128" i="13"/>
  <c r="J127" i="13"/>
  <c r="H127" i="13"/>
  <c r="F127" i="13"/>
  <c r="C127" i="13"/>
  <c r="J126" i="13"/>
  <c r="H126" i="13"/>
  <c r="F126" i="13"/>
  <c r="C126" i="13"/>
  <c r="J125" i="13"/>
  <c r="H125" i="13"/>
  <c r="F125" i="13"/>
  <c r="C125" i="13"/>
  <c r="J124" i="13"/>
  <c r="H124" i="13"/>
  <c r="F124" i="13"/>
  <c r="C124" i="13"/>
  <c r="J123" i="13"/>
  <c r="H123" i="13"/>
  <c r="F123" i="13"/>
  <c r="C123" i="13"/>
  <c r="J122" i="13"/>
  <c r="H122" i="13"/>
  <c r="F122" i="13"/>
  <c r="C122" i="13"/>
  <c r="J121" i="13"/>
  <c r="H121" i="13"/>
  <c r="F121" i="13"/>
  <c r="C121" i="13"/>
  <c r="J120" i="13"/>
  <c r="H120" i="13"/>
  <c r="F120" i="13"/>
  <c r="C120" i="13"/>
  <c r="J119" i="13"/>
  <c r="H119" i="13"/>
  <c r="F119" i="13"/>
  <c r="C119" i="13"/>
  <c r="J118" i="13"/>
  <c r="H118" i="13"/>
  <c r="F118" i="13"/>
  <c r="C118" i="13"/>
  <c r="J117" i="13"/>
  <c r="H117" i="13"/>
  <c r="F117" i="13"/>
  <c r="C117" i="13"/>
  <c r="J116" i="13"/>
  <c r="H116" i="13"/>
  <c r="F116" i="13"/>
  <c r="C116" i="13"/>
  <c r="J115" i="13"/>
  <c r="H115" i="13"/>
  <c r="F115" i="13"/>
  <c r="C115" i="13"/>
  <c r="J114" i="13"/>
  <c r="H114" i="13"/>
  <c r="F114" i="13"/>
  <c r="C114" i="13"/>
  <c r="J113" i="13"/>
  <c r="H113" i="13"/>
  <c r="F113" i="13"/>
  <c r="C113" i="13"/>
  <c r="J112" i="13"/>
  <c r="H112" i="13"/>
  <c r="F112" i="13"/>
  <c r="C112" i="13"/>
  <c r="J111" i="13"/>
  <c r="H111" i="13"/>
  <c r="F111" i="13"/>
  <c r="C111" i="13"/>
  <c r="J131" i="12"/>
  <c r="H131" i="12"/>
  <c r="F131" i="12"/>
  <c r="C131" i="12"/>
  <c r="J130" i="12"/>
  <c r="H130" i="12"/>
  <c r="F130" i="12"/>
  <c r="C130" i="12"/>
  <c r="J129" i="12"/>
  <c r="H129" i="12"/>
  <c r="F129" i="12"/>
  <c r="C129" i="12"/>
  <c r="J128" i="12"/>
  <c r="H128" i="12"/>
  <c r="F128" i="12"/>
  <c r="C128" i="12"/>
  <c r="J127" i="12"/>
  <c r="H127" i="12"/>
  <c r="F127" i="12"/>
  <c r="C127" i="12"/>
  <c r="J126" i="12"/>
  <c r="H126" i="12"/>
  <c r="F126" i="12"/>
  <c r="C126" i="12"/>
  <c r="J125" i="12"/>
  <c r="H125" i="12"/>
  <c r="F125" i="12"/>
  <c r="C125" i="12"/>
  <c r="J124" i="12"/>
  <c r="H124" i="12"/>
  <c r="F124" i="12"/>
  <c r="C124" i="12"/>
  <c r="J123" i="12"/>
  <c r="H123" i="12"/>
  <c r="F123" i="12"/>
  <c r="C123" i="12"/>
  <c r="J122" i="12"/>
  <c r="H122" i="12"/>
  <c r="F122" i="12"/>
  <c r="C122" i="12"/>
  <c r="J121" i="12"/>
  <c r="H121" i="12"/>
  <c r="F121" i="12"/>
  <c r="C121" i="12"/>
  <c r="J120" i="12"/>
  <c r="H120" i="12"/>
  <c r="F120" i="12"/>
  <c r="C120" i="12"/>
  <c r="J119" i="12"/>
  <c r="H119" i="12"/>
  <c r="F119" i="12"/>
  <c r="C119" i="12"/>
  <c r="J118" i="12"/>
  <c r="H118" i="12"/>
  <c r="F118" i="12"/>
  <c r="C118" i="12"/>
  <c r="J117" i="12"/>
  <c r="H117" i="12"/>
  <c r="F117" i="12"/>
  <c r="C117" i="12"/>
  <c r="J116" i="12"/>
  <c r="H116" i="12"/>
  <c r="F116" i="12"/>
  <c r="C116" i="12"/>
  <c r="J115" i="12"/>
  <c r="H115" i="12"/>
  <c r="F115" i="12"/>
  <c r="C115" i="12"/>
  <c r="J114" i="12"/>
  <c r="H114" i="12"/>
  <c r="F114" i="12"/>
  <c r="C114" i="12"/>
  <c r="J113" i="12"/>
  <c r="H113" i="12"/>
  <c r="F113" i="12"/>
  <c r="C113" i="12"/>
  <c r="J112" i="12"/>
  <c r="H112" i="12"/>
  <c r="F112" i="12"/>
  <c r="C112" i="12"/>
  <c r="J111" i="12"/>
  <c r="H111" i="12"/>
  <c r="F111" i="12"/>
  <c r="C111" i="12"/>
  <c r="J131" i="11"/>
  <c r="H131" i="11"/>
  <c r="F131" i="11"/>
  <c r="C131" i="11"/>
  <c r="J130" i="11"/>
  <c r="H130" i="11"/>
  <c r="F130" i="11"/>
  <c r="C130" i="11"/>
  <c r="J129" i="11"/>
  <c r="H129" i="11"/>
  <c r="F129" i="11"/>
  <c r="C129" i="11"/>
  <c r="J128" i="11"/>
  <c r="H128" i="11"/>
  <c r="F128" i="11"/>
  <c r="C128" i="11"/>
  <c r="J127" i="11"/>
  <c r="H127" i="11"/>
  <c r="F127" i="11"/>
  <c r="C127" i="11"/>
  <c r="J126" i="11"/>
  <c r="H126" i="11"/>
  <c r="F126" i="11"/>
  <c r="C126" i="11"/>
  <c r="J125" i="11"/>
  <c r="H125" i="11"/>
  <c r="F125" i="11"/>
  <c r="C125" i="11"/>
  <c r="J124" i="11"/>
  <c r="H124" i="11"/>
  <c r="F124" i="11"/>
  <c r="C124" i="11"/>
  <c r="J123" i="11"/>
  <c r="H123" i="11"/>
  <c r="F123" i="11"/>
  <c r="C123" i="11"/>
  <c r="J122" i="11"/>
  <c r="H122" i="11"/>
  <c r="F122" i="11"/>
  <c r="C122" i="11"/>
  <c r="J121" i="11"/>
  <c r="H121" i="11"/>
  <c r="F121" i="11"/>
  <c r="C121" i="11"/>
  <c r="J120" i="11"/>
  <c r="H120" i="11"/>
  <c r="F120" i="11"/>
  <c r="C120" i="11"/>
  <c r="J119" i="11"/>
  <c r="H119" i="11"/>
  <c r="F119" i="11"/>
  <c r="C119" i="11"/>
  <c r="J118" i="11"/>
  <c r="H118" i="11"/>
  <c r="F118" i="11"/>
  <c r="C118" i="11"/>
  <c r="J117" i="11"/>
  <c r="H117" i="11"/>
  <c r="F117" i="11"/>
  <c r="C117" i="11"/>
  <c r="J116" i="11"/>
  <c r="H116" i="11"/>
  <c r="F116" i="11"/>
  <c r="C116" i="11"/>
  <c r="J115" i="11"/>
  <c r="H115" i="11"/>
  <c r="F115" i="11"/>
  <c r="C115" i="11"/>
  <c r="J114" i="11"/>
  <c r="H114" i="11"/>
  <c r="F114" i="11"/>
  <c r="C114" i="11"/>
  <c r="J113" i="11"/>
  <c r="H113" i="11"/>
  <c r="F113" i="11"/>
  <c r="C113" i="11"/>
  <c r="J112" i="11"/>
  <c r="H112" i="11"/>
  <c r="F112" i="11"/>
  <c r="C112" i="11"/>
  <c r="J111" i="11"/>
  <c r="H111" i="11"/>
  <c r="F111" i="11"/>
  <c r="C111" i="11"/>
  <c r="J131" i="10"/>
  <c r="H131" i="10"/>
  <c r="F131" i="10"/>
  <c r="C131" i="10"/>
  <c r="J130" i="10"/>
  <c r="H130" i="10"/>
  <c r="F130" i="10"/>
  <c r="C130" i="10"/>
  <c r="J129" i="10"/>
  <c r="H129" i="10"/>
  <c r="F129" i="10"/>
  <c r="C129" i="10"/>
  <c r="J128" i="10"/>
  <c r="H128" i="10"/>
  <c r="F128" i="10"/>
  <c r="C128" i="10"/>
  <c r="J127" i="10"/>
  <c r="H127" i="10"/>
  <c r="F127" i="10"/>
  <c r="C127" i="10"/>
  <c r="J126" i="10"/>
  <c r="H126" i="10"/>
  <c r="F126" i="10"/>
  <c r="C126" i="10"/>
  <c r="J125" i="10"/>
  <c r="H125" i="10"/>
  <c r="F125" i="10"/>
  <c r="C125" i="10"/>
  <c r="J124" i="10"/>
  <c r="H124" i="10"/>
  <c r="F124" i="10"/>
  <c r="C124" i="10"/>
  <c r="J123" i="10"/>
  <c r="H123" i="10"/>
  <c r="F123" i="10"/>
  <c r="C123" i="10"/>
  <c r="J122" i="10"/>
  <c r="H122" i="10"/>
  <c r="F122" i="10"/>
  <c r="C122" i="10"/>
  <c r="J121" i="10"/>
  <c r="H121" i="10"/>
  <c r="F121" i="10"/>
  <c r="C121" i="10"/>
  <c r="J120" i="10"/>
  <c r="H120" i="10"/>
  <c r="F120" i="10"/>
  <c r="C120" i="10"/>
  <c r="J119" i="10"/>
  <c r="H119" i="10"/>
  <c r="F119" i="10"/>
  <c r="C119" i="10"/>
  <c r="J118" i="10"/>
  <c r="H118" i="10"/>
  <c r="F118" i="10"/>
  <c r="C118" i="10"/>
  <c r="J117" i="10"/>
  <c r="H117" i="10"/>
  <c r="F117" i="10"/>
  <c r="C117" i="10"/>
  <c r="J116" i="10"/>
  <c r="H116" i="10"/>
  <c r="F116" i="10"/>
  <c r="C116" i="10"/>
  <c r="J115" i="10"/>
  <c r="H115" i="10"/>
  <c r="F115" i="10"/>
  <c r="C115" i="10"/>
  <c r="J114" i="10"/>
  <c r="H114" i="10"/>
  <c r="F114" i="10"/>
  <c r="C114" i="10"/>
  <c r="J113" i="10"/>
  <c r="H113" i="10"/>
  <c r="F113" i="10"/>
  <c r="C113" i="10"/>
  <c r="J112" i="10"/>
  <c r="H112" i="10"/>
  <c r="F112" i="10"/>
  <c r="C112" i="10"/>
  <c r="J111" i="10"/>
  <c r="H111" i="10"/>
  <c r="F111" i="10"/>
  <c r="C111" i="10"/>
  <c r="J131" i="9"/>
  <c r="H131" i="9"/>
  <c r="F131" i="9"/>
  <c r="C131" i="9"/>
  <c r="J130" i="9"/>
  <c r="H130" i="9"/>
  <c r="F130" i="9"/>
  <c r="C130" i="9"/>
  <c r="J129" i="9"/>
  <c r="H129" i="9"/>
  <c r="F129" i="9"/>
  <c r="C129" i="9"/>
  <c r="J128" i="9"/>
  <c r="H128" i="9"/>
  <c r="F128" i="9"/>
  <c r="C128" i="9"/>
  <c r="J127" i="9"/>
  <c r="H127" i="9"/>
  <c r="F127" i="9"/>
  <c r="C127" i="9"/>
  <c r="J126" i="9"/>
  <c r="H126" i="9"/>
  <c r="F126" i="9"/>
  <c r="C126" i="9"/>
  <c r="J125" i="9"/>
  <c r="H125" i="9"/>
  <c r="F125" i="9"/>
  <c r="C125" i="9"/>
  <c r="J124" i="9"/>
  <c r="H124" i="9"/>
  <c r="F124" i="9"/>
  <c r="C124" i="9"/>
  <c r="J123" i="9"/>
  <c r="H123" i="9"/>
  <c r="F123" i="9"/>
  <c r="C123" i="9"/>
  <c r="J122" i="9"/>
  <c r="H122" i="9"/>
  <c r="F122" i="9"/>
  <c r="C122" i="9"/>
  <c r="J121" i="9"/>
  <c r="H121" i="9"/>
  <c r="F121" i="9"/>
  <c r="C121" i="9"/>
  <c r="J120" i="9"/>
  <c r="H120" i="9"/>
  <c r="F120" i="9"/>
  <c r="C120" i="9"/>
  <c r="J119" i="9"/>
  <c r="H119" i="9"/>
  <c r="F119" i="9"/>
  <c r="C119" i="9"/>
  <c r="J118" i="9"/>
  <c r="H118" i="9"/>
  <c r="F118" i="9"/>
  <c r="C118" i="9"/>
  <c r="J117" i="9"/>
  <c r="H117" i="9"/>
  <c r="F117" i="9"/>
  <c r="C117" i="9"/>
  <c r="J116" i="9"/>
  <c r="H116" i="9"/>
  <c r="F116" i="9"/>
  <c r="C116" i="9"/>
  <c r="J115" i="9"/>
  <c r="H115" i="9"/>
  <c r="F115" i="9"/>
  <c r="C115" i="9"/>
  <c r="J114" i="9"/>
  <c r="H114" i="9"/>
  <c r="F114" i="9"/>
  <c r="C114" i="9"/>
  <c r="J113" i="9"/>
  <c r="H113" i="9"/>
  <c r="F113" i="9"/>
  <c r="C113" i="9"/>
  <c r="J112" i="9"/>
  <c r="H112" i="9"/>
  <c r="F112" i="9"/>
  <c r="C112" i="9"/>
  <c r="J111" i="9"/>
  <c r="H111" i="9"/>
  <c r="F111" i="9"/>
  <c r="C111" i="9"/>
  <c r="J131" i="3"/>
  <c r="H131" i="3"/>
  <c r="F131" i="3"/>
  <c r="C131" i="3"/>
  <c r="J130" i="3"/>
  <c r="H130" i="3"/>
  <c r="F130" i="3"/>
  <c r="C130" i="3"/>
  <c r="J129" i="3"/>
  <c r="H129" i="3"/>
  <c r="F129" i="3"/>
  <c r="C129" i="3"/>
  <c r="J128" i="3"/>
  <c r="H128" i="3"/>
  <c r="F128" i="3"/>
  <c r="C128" i="3"/>
  <c r="J127" i="3"/>
  <c r="H127" i="3"/>
  <c r="F127" i="3"/>
  <c r="C127" i="3"/>
  <c r="J126" i="3"/>
  <c r="H126" i="3"/>
  <c r="F126" i="3"/>
  <c r="C126" i="3"/>
  <c r="J125" i="3"/>
  <c r="H125" i="3"/>
  <c r="F125" i="3"/>
  <c r="C125" i="3"/>
  <c r="J124" i="3"/>
  <c r="H124" i="3"/>
  <c r="F124" i="3"/>
  <c r="C124" i="3"/>
  <c r="J123" i="3"/>
  <c r="H123" i="3"/>
  <c r="F123" i="3"/>
  <c r="C123" i="3"/>
  <c r="J122" i="3"/>
  <c r="H122" i="3"/>
  <c r="F122" i="3"/>
  <c r="C122" i="3"/>
  <c r="J121" i="3"/>
  <c r="H121" i="3"/>
  <c r="F121" i="3"/>
  <c r="C121" i="3"/>
  <c r="J120" i="3"/>
  <c r="H120" i="3"/>
  <c r="F120" i="3"/>
  <c r="C120" i="3"/>
  <c r="J119" i="3"/>
  <c r="H119" i="3"/>
  <c r="F119" i="3"/>
  <c r="C119" i="3"/>
  <c r="J118" i="3"/>
  <c r="H118" i="3"/>
  <c r="F118" i="3"/>
  <c r="C118" i="3"/>
  <c r="J117" i="3"/>
  <c r="H117" i="3"/>
  <c r="F117" i="3"/>
  <c r="C117" i="3"/>
  <c r="J116" i="3"/>
  <c r="H116" i="3"/>
  <c r="F116" i="3"/>
  <c r="C116" i="3"/>
  <c r="J115" i="3"/>
  <c r="H115" i="3"/>
  <c r="F115" i="3"/>
  <c r="C115" i="3"/>
  <c r="J114" i="3"/>
  <c r="H114" i="3"/>
  <c r="F114" i="3"/>
  <c r="C114" i="3"/>
  <c r="J113" i="3"/>
  <c r="H113" i="3"/>
  <c r="F113" i="3"/>
  <c r="C113" i="3"/>
  <c r="J112" i="3"/>
  <c r="H112" i="3"/>
  <c r="F112" i="3"/>
  <c r="C112" i="3"/>
  <c r="J111" i="3"/>
  <c r="H111" i="3"/>
  <c r="F111" i="3"/>
  <c r="C111" i="3"/>
  <c r="J131" i="27"/>
  <c r="H131" i="27"/>
  <c r="F131" i="27"/>
  <c r="C131" i="27"/>
  <c r="J130" i="27"/>
  <c r="H130" i="27"/>
  <c r="F130" i="27"/>
  <c r="C130" i="27"/>
  <c r="J129" i="27"/>
  <c r="H129" i="27"/>
  <c r="F129" i="27"/>
  <c r="C129" i="27"/>
  <c r="J128" i="27"/>
  <c r="H128" i="27"/>
  <c r="F128" i="27"/>
  <c r="C128" i="27"/>
  <c r="J127" i="27"/>
  <c r="H127" i="27"/>
  <c r="F127" i="27"/>
  <c r="C127" i="27"/>
  <c r="J126" i="27"/>
  <c r="H126" i="27"/>
  <c r="F126" i="27"/>
  <c r="C126" i="27"/>
  <c r="J125" i="27"/>
  <c r="H125" i="27"/>
  <c r="F125" i="27"/>
  <c r="C125" i="27"/>
  <c r="J124" i="27"/>
  <c r="H124" i="27"/>
  <c r="F124" i="27"/>
  <c r="C124" i="27"/>
  <c r="J123" i="27"/>
  <c r="H123" i="27"/>
  <c r="F123" i="27"/>
  <c r="C123" i="27"/>
  <c r="J122" i="27"/>
  <c r="H122" i="27"/>
  <c r="F122" i="27"/>
  <c r="C122" i="27"/>
  <c r="J121" i="27"/>
  <c r="H121" i="27"/>
  <c r="F121" i="27"/>
  <c r="C121" i="27"/>
  <c r="J120" i="27"/>
  <c r="H120" i="27"/>
  <c r="F120" i="27"/>
  <c r="C120" i="27"/>
  <c r="J119" i="27"/>
  <c r="H119" i="27"/>
  <c r="F119" i="27"/>
  <c r="C119" i="27"/>
  <c r="J118" i="27"/>
  <c r="H118" i="27"/>
  <c r="F118" i="27"/>
  <c r="C118" i="27"/>
  <c r="J117" i="27"/>
  <c r="H117" i="27"/>
  <c r="F117" i="27"/>
  <c r="C117" i="27"/>
  <c r="J116" i="27"/>
  <c r="H116" i="27"/>
  <c r="F116" i="27"/>
  <c r="C116" i="27"/>
  <c r="J115" i="27"/>
  <c r="H115" i="27"/>
  <c r="F115" i="27"/>
  <c r="C115" i="27"/>
  <c r="J114" i="27"/>
  <c r="H114" i="27"/>
  <c r="F114" i="27"/>
  <c r="C114" i="27"/>
  <c r="J113" i="27"/>
  <c r="H113" i="27"/>
  <c r="F113" i="27"/>
  <c r="C113" i="27"/>
  <c r="J112" i="27"/>
  <c r="H112" i="27"/>
  <c r="F112" i="27"/>
  <c r="C112" i="27"/>
  <c r="J111" i="27"/>
  <c r="H111" i="27"/>
  <c r="F111" i="27"/>
  <c r="C111" i="27"/>
  <c r="C55" i="28" l="1"/>
  <c r="C54" i="28"/>
  <c r="C53" i="28"/>
  <c r="C52" i="28"/>
  <c r="C51" i="28"/>
  <c r="C50" i="28"/>
  <c r="C49" i="28"/>
  <c r="C48" i="28"/>
  <c r="C47" i="28"/>
  <c r="C46" i="28"/>
  <c r="C45" i="28"/>
  <c r="C44" i="28"/>
  <c r="C43" i="28"/>
  <c r="C42" i="28"/>
  <c r="C55" i="3"/>
  <c r="C54" i="3"/>
  <c r="C53" i="3"/>
  <c r="C52" i="3"/>
  <c r="C51" i="3"/>
  <c r="C50" i="3"/>
  <c r="C49" i="3"/>
  <c r="C48" i="3"/>
  <c r="C47" i="3"/>
  <c r="C46" i="3"/>
  <c r="C45" i="3"/>
  <c r="C44" i="3"/>
  <c r="C43" i="3"/>
  <c r="C42" i="3"/>
  <c r="C55" i="9"/>
  <c r="C54" i="9"/>
  <c r="C53" i="9"/>
  <c r="C52" i="9"/>
  <c r="C51" i="9"/>
  <c r="C50" i="9"/>
  <c r="C49" i="9"/>
  <c r="C48" i="9"/>
  <c r="C47" i="9"/>
  <c r="C46" i="9"/>
  <c r="C45" i="9"/>
  <c r="C44" i="9"/>
  <c r="C43" i="9"/>
  <c r="C42" i="9"/>
  <c r="C55" i="10"/>
  <c r="C54" i="10"/>
  <c r="C53" i="10"/>
  <c r="C52" i="10"/>
  <c r="C51" i="10"/>
  <c r="C50" i="10"/>
  <c r="C49" i="10"/>
  <c r="C48" i="10"/>
  <c r="C47" i="10"/>
  <c r="C46" i="10"/>
  <c r="C45" i="10"/>
  <c r="C44" i="10"/>
  <c r="C43" i="10"/>
  <c r="C42" i="10"/>
  <c r="C55" i="11"/>
  <c r="C54" i="11"/>
  <c r="C53" i="11"/>
  <c r="C52" i="11"/>
  <c r="C51" i="11"/>
  <c r="C50" i="11"/>
  <c r="C49" i="11"/>
  <c r="C48" i="11"/>
  <c r="C47" i="11"/>
  <c r="C46" i="11"/>
  <c r="C45" i="11"/>
  <c r="C44" i="11"/>
  <c r="C43" i="11"/>
  <c r="C42" i="11"/>
  <c r="C55" i="12"/>
  <c r="C54" i="12"/>
  <c r="C53" i="12"/>
  <c r="C52" i="12"/>
  <c r="C51" i="12"/>
  <c r="C50" i="12"/>
  <c r="C49" i="12"/>
  <c r="C48" i="12"/>
  <c r="C47" i="12"/>
  <c r="C46" i="12"/>
  <c r="C45" i="12"/>
  <c r="C44" i="12"/>
  <c r="C43" i="12"/>
  <c r="C42" i="12"/>
  <c r="C55" i="13"/>
  <c r="C54" i="13"/>
  <c r="C53" i="13"/>
  <c r="C52" i="13"/>
  <c r="C51" i="13"/>
  <c r="C50" i="13"/>
  <c r="C49" i="13"/>
  <c r="C48" i="13"/>
  <c r="C47" i="13"/>
  <c r="C46" i="13"/>
  <c r="C45" i="13"/>
  <c r="C44" i="13"/>
  <c r="C43" i="13"/>
  <c r="C42" i="13"/>
  <c r="C55" i="14"/>
  <c r="C54" i="14"/>
  <c r="C53" i="14"/>
  <c r="C52" i="14"/>
  <c r="C51" i="14"/>
  <c r="C50" i="14"/>
  <c r="C49" i="14"/>
  <c r="C48" i="14"/>
  <c r="C47" i="14"/>
  <c r="C46" i="14"/>
  <c r="C45" i="14"/>
  <c r="C44" i="14"/>
  <c r="C43" i="14"/>
  <c r="C42" i="14"/>
  <c r="C55" i="15"/>
  <c r="C54" i="15"/>
  <c r="C53" i="15"/>
  <c r="C52" i="15"/>
  <c r="C51" i="15"/>
  <c r="C50" i="15"/>
  <c r="C49" i="15"/>
  <c r="C48" i="15"/>
  <c r="C47" i="15"/>
  <c r="C46" i="15"/>
  <c r="C45" i="15"/>
  <c r="C44" i="15"/>
  <c r="C43" i="15"/>
  <c r="C42" i="15"/>
  <c r="C55" i="16"/>
  <c r="C54" i="16"/>
  <c r="C53" i="16"/>
  <c r="C52" i="16"/>
  <c r="C51" i="16"/>
  <c r="C50" i="16"/>
  <c r="C49" i="16"/>
  <c r="C48" i="16"/>
  <c r="C47" i="16"/>
  <c r="C46" i="16"/>
  <c r="C45" i="16"/>
  <c r="C44" i="16"/>
  <c r="C43" i="16"/>
  <c r="C42" i="16"/>
  <c r="C55" i="17"/>
  <c r="C54" i="17"/>
  <c r="C53" i="17"/>
  <c r="C52" i="17"/>
  <c r="C51" i="17"/>
  <c r="C50" i="17"/>
  <c r="C49" i="17"/>
  <c r="C48" i="17"/>
  <c r="C47" i="17"/>
  <c r="C46" i="17"/>
  <c r="C45" i="17"/>
  <c r="C44" i="17"/>
  <c r="C43" i="17"/>
  <c r="C42" i="17"/>
  <c r="C55" i="18"/>
  <c r="C54" i="18"/>
  <c r="C53" i="18"/>
  <c r="C52" i="18"/>
  <c r="C51" i="18"/>
  <c r="C50" i="18"/>
  <c r="C49" i="18"/>
  <c r="C48" i="18"/>
  <c r="C47" i="18"/>
  <c r="C46" i="18"/>
  <c r="C45" i="18"/>
  <c r="C44" i="18"/>
  <c r="C43" i="18"/>
  <c r="C42" i="18"/>
  <c r="C55" i="19"/>
  <c r="C54" i="19"/>
  <c r="C53" i="19"/>
  <c r="C52" i="19"/>
  <c r="C51" i="19"/>
  <c r="C50" i="19"/>
  <c r="C49" i="19"/>
  <c r="C48" i="19"/>
  <c r="C47" i="19"/>
  <c r="C46" i="19"/>
  <c r="C45" i="19"/>
  <c r="C44" i="19"/>
  <c r="C43" i="19"/>
  <c r="C42" i="19"/>
  <c r="C55" i="20"/>
  <c r="C54" i="20"/>
  <c r="C53" i="20"/>
  <c r="C52" i="20"/>
  <c r="C51" i="20"/>
  <c r="C50" i="20"/>
  <c r="C49" i="20"/>
  <c r="C48" i="20"/>
  <c r="C47" i="20"/>
  <c r="C46" i="20"/>
  <c r="C45" i="20"/>
  <c r="C44" i="20"/>
  <c r="C43" i="20"/>
  <c r="C42" i="20"/>
  <c r="C15" i="21"/>
  <c r="C55" i="21"/>
  <c r="C54" i="21"/>
  <c r="C53" i="21"/>
  <c r="C52" i="21"/>
  <c r="C51" i="21"/>
  <c r="C50" i="21"/>
  <c r="C49" i="21"/>
  <c r="C48" i="21"/>
  <c r="C47" i="21"/>
  <c r="C46" i="21"/>
  <c r="C45" i="21"/>
  <c r="C44" i="21"/>
  <c r="C43" i="21"/>
  <c r="C42" i="21"/>
  <c r="C55" i="22"/>
  <c r="C54" i="22"/>
  <c r="C53" i="22"/>
  <c r="C52" i="22"/>
  <c r="C51" i="22"/>
  <c r="C50" i="22"/>
  <c r="C49" i="22"/>
  <c r="C48" i="22"/>
  <c r="C47" i="22"/>
  <c r="C46" i="22"/>
  <c r="C45" i="22"/>
  <c r="C44" i="22"/>
  <c r="C43" i="22"/>
  <c r="C42" i="22"/>
  <c r="C55" i="23"/>
  <c r="C54" i="23"/>
  <c r="C53" i="23"/>
  <c r="C52" i="23"/>
  <c r="C51" i="23"/>
  <c r="C50" i="23"/>
  <c r="C49" i="23"/>
  <c r="C48" i="23"/>
  <c r="C47" i="23"/>
  <c r="C46" i="23"/>
  <c r="C45" i="23"/>
  <c r="C44" i="23"/>
  <c r="C43" i="23"/>
  <c r="C42" i="23"/>
  <c r="C55" i="24"/>
  <c r="C54" i="24"/>
  <c r="C53" i="24"/>
  <c r="C52" i="24"/>
  <c r="C51" i="24"/>
  <c r="C50" i="24"/>
  <c r="C49" i="24"/>
  <c r="C48" i="24"/>
  <c r="C47" i="24"/>
  <c r="C46" i="24"/>
  <c r="C45" i="24"/>
  <c r="C44" i="24"/>
  <c r="C43" i="24"/>
  <c r="C42" i="24"/>
  <c r="C55" i="25"/>
  <c r="C54" i="25"/>
  <c r="C53" i="25"/>
  <c r="C52" i="25"/>
  <c r="C51" i="25"/>
  <c r="C50" i="25"/>
  <c r="C49" i="25"/>
  <c r="C48" i="25"/>
  <c r="C47" i="25"/>
  <c r="C46" i="25"/>
  <c r="C45" i="25"/>
  <c r="C44" i="25"/>
  <c r="C43" i="25"/>
  <c r="C42" i="25"/>
  <c r="C55" i="26"/>
  <c r="C54" i="26"/>
  <c r="C53" i="26"/>
  <c r="C52" i="26"/>
  <c r="C51" i="26"/>
  <c r="C50" i="26"/>
  <c r="C49" i="26"/>
  <c r="C48" i="26"/>
  <c r="C47" i="26"/>
  <c r="C46" i="26"/>
  <c r="C45" i="26"/>
  <c r="C44" i="26"/>
  <c r="C43" i="26"/>
  <c r="C42" i="26"/>
  <c r="C55" i="27"/>
  <c r="C54" i="27"/>
  <c r="C53" i="27"/>
  <c r="C52" i="27"/>
  <c r="C51" i="27"/>
  <c r="C50" i="27"/>
  <c r="C49" i="27"/>
  <c r="C48" i="27"/>
  <c r="C47" i="27"/>
  <c r="C46" i="27"/>
  <c r="C45" i="27"/>
  <c r="C44" i="27"/>
  <c r="C43" i="27"/>
  <c r="C42" i="27"/>
  <c r="J163" i="28" l="1"/>
  <c r="H163" i="28"/>
  <c r="F163" i="28"/>
  <c r="C163" i="28"/>
  <c r="J162" i="28"/>
  <c r="H162" i="28"/>
  <c r="F162" i="28"/>
  <c r="C162" i="28"/>
  <c r="J161" i="28"/>
  <c r="H161" i="28"/>
  <c r="F161" i="28"/>
  <c r="C161" i="28"/>
  <c r="J160" i="28"/>
  <c r="H160" i="28"/>
  <c r="F160" i="28"/>
  <c r="C160" i="28"/>
  <c r="J159" i="28"/>
  <c r="H159" i="28"/>
  <c r="F159" i="28"/>
  <c r="C159" i="28"/>
  <c r="J158" i="28"/>
  <c r="H158" i="28"/>
  <c r="F158" i="28"/>
  <c r="C158" i="28"/>
  <c r="J157" i="28"/>
  <c r="H157" i="28"/>
  <c r="F157" i="28"/>
  <c r="C157" i="28"/>
  <c r="J156" i="28"/>
  <c r="H156" i="28"/>
  <c r="F156" i="28"/>
  <c r="C156" i="28"/>
  <c r="J155" i="28"/>
  <c r="H155" i="28"/>
  <c r="F155" i="28"/>
  <c r="C155" i="28"/>
  <c r="J154" i="28"/>
  <c r="H154" i="28"/>
  <c r="F154" i="28"/>
  <c r="C154" i="28"/>
  <c r="J153" i="28"/>
  <c r="H153" i="28"/>
  <c r="F153" i="28"/>
  <c r="C153" i="28"/>
  <c r="J152" i="28"/>
  <c r="H152" i="28"/>
  <c r="F152" i="28"/>
  <c r="C152" i="28"/>
  <c r="J151" i="28"/>
  <c r="H151" i="28"/>
  <c r="F151" i="28"/>
  <c r="C151" i="28"/>
  <c r="J150" i="28"/>
  <c r="H150" i="28"/>
  <c r="F150" i="28"/>
  <c r="C150" i="28"/>
  <c r="J149" i="28"/>
  <c r="H149" i="28"/>
  <c r="F149" i="28"/>
  <c r="C149" i="28"/>
  <c r="J162" i="27"/>
  <c r="H162" i="27"/>
  <c r="F162" i="27"/>
  <c r="C162" i="27"/>
  <c r="J161" i="27"/>
  <c r="H161" i="27"/>
  <c r="F161" i="27"/>
  <c r="C161" i="27"/>
  <c r="J160" i="27"/>
  <c r="H160" i="27"/>
  <c r="F160" i="27"/>
  <c r="C160" i="27"/>
  <c r="J159" i="27"/>
  <c r="H159" i="27"/>
  <c r="F159" i="27"/>
  <c r="C159" i="27"/>
  <c r="J158" i="27"/>
  <c r="H158" i="27"/>
  <c r="F158" i="27"/>
  <c r="C158" i="27"/>
  <c r="J157" i="27"/>
  <c r="H157" i="27"/>
  <c r="F157" i="27"/>
  <c r="C157" i="27"/>
  <c r="J156" i="27"/>
  <c r="H156" i="27"/>
  <c r="F156" i="27"/>
  <c r="C156" i="27"/>
  <c r="J155" i="27"/>
  <c r="H155" i="27"/>
  <c r="F155" i="27"/>
  <c r="C155" i="27"/>
  <c r="J154" i="27"/>
  <c r="H154" i="27"/>
  <c r="F154" i="27"/>
  <c r="C154" i="27"/>
  <c r="J153" i="27"/>
  <c r="H153" i="27"/>
  <c r="F153" i="27"/>
  <c r="C153" i="27"/>
  <c r="J152" i="27"/>
  <c r="H152" i="27"/>
  <c r="F152" i="27"/>
  <c r="C152" i="27"/>
  <c r="J151" i="27"/>
  <c r="H151" i="27"/>
  <c r="F151" i="27"/>
  <c r="C151" i="27"/>
  <c r="J150" i="27"/>
  <c r="H150" i="27"/>
  <c r="F150" i="27"/>
  <c r="C150" i="27"/>
  <c r="J149" i="27"/>
  <c r="H149" i="27"/>
  <c r="F149" i="27"/>
  <c r="C149" i="27"/>
  <c r="J148" i="27"/>
  <c r="H148" i="27"/>
  <c r="F148" i="27"/>
  <c r="C148" i="27"/>
  <c r="J163" i="26"/>
  <c r="H163" i="26"/>
  <c r="F163" i="26"/>
  <c r="C163" i="26"/>
  <c r="J162" i="26"/>
  <c r="H162" i="26"/>
  <c r="F162" i="26"/>
  <c r="C162" i="26"/>
  <c r="J161" i="26"/>
  <c r="H161" i="26"/>
  <c r="F161" i="26"/>
  <c r="C161" i="26"/>
  <c r="J160" i="26"/>
  <c r="H160" i="26"/>
  <c r="F160" i="26"/>
  <c r="C160" i="26"/>
  <c r="J159" i="26"/>
  <c r="H159" i="26"/>
  <c r="F159" i="26"/>
  <c r="C159" i="26"/>
  <c r="J158" i="26"/>
  <c r="H158" i="26"/>
  <c r="F158" i="26"/>
  <c r="C158" i="26"/>
  <c r="J157" i="26"/>
  <c r="H157" i="26"/>
  <c r="F157" i="26"/>
  <c r="C157" i="26"/>
  <c r="J156" i="26"/>
  <c r="H156" i="26"/>
  <c r="F156" i="26"/>
  <c r="C156" i="26"/>
  <c r="J155" i="26"/>
  <c r="H155" i="26"/>
  <c r="F155" i="26"/>
  <c r="C155" i="26"/>
  <c r="J154" i="26"/>
  <c r="H154" i="26"/>
  <c r="F154" i="26"/>
  <c r="C154" i="26"/>
  <c r="J153" i="26"/>
  <c r="H153" i="26"/>
  <c r="F153" i="26"/>
  <c r="C153" i="26"/>
  <c r="J152" i="26"/>
  <c r="H152" i="26"/>
  <c r="F152" i="26"/>
  <c r="C152" i="26"/>
  <c r="J151" i="26"/>
  <c r="H151" i="26"/>
  <c r="F151" i="26"/>
  <c r="C151" i="26"/>
  <c r="J150" i="26"/>
  <c r="H150" i="26"/>
  <c r="F150" i="26"/>
  <c r="C150" i="26"/>
  <c r="J149" i="26"/>
  <c r="H149" i="26"/>
  <c r="F149" i="26"/>
  <c r="C149" i="26"/>
  <c r="J163" i="25"/>
  <c r="H163" i="25"/>
  <c r="F163" i="25"/>
  <c r="C163" i="25"/>
  <c r="J162" i="25"/>
  <c r="H162" i="25"/>
  <c r="F162" i="25"/>
  <c r="C162" i="25"/>
  <c r="J161" i="25"/>
  <c r="H161" i="25"/>
  <c r="F161" i="25"/>
  <c r="C161" i="25"/>
  <c r="J160" i="25"/>
  <c r="H160" i="25"/>
  <c r="F160" i="25"/>
  <c r="C160" i="25"/>
  <c r="J159" i="25"/>
  <c r="H159" i="25"/>
  <c r="F159" i="25"/>
  <c r="C159" i="25"/>
  <c r="J158" i="25"/>
  <c r="H158" i="25"/>
  <c r="F158" i="25"/>
  <c r="C158" i="25"/>
  <c r="J157" i="25"/>
  <c r="H157" i="25"/>
  <c r="F157" i="25"/>
  <c r="C157" i="25"/>
  <c r="J156" i="25"/>
  <c r="H156" i="25"/>
  <c r="F156" i="25"/>
  <c r="C156" i="25"/>
  <c r="J155" i="25"/>
  <c r="H155" i="25"/>
  <c r="F155" i="25"/>
  <c r="C155" i="25"/>
  <c r="J154" i="25"/>
  <c r="H154" i="25"/>
  <c r="F154" i="25"/>
  <c r="C154" i="25"/>
  <c r="J153" i="25"/>
  <c r="H153" i="25"/>
  <c r="F153" i="25"/>
  <c r="C153" i="25"/>
  <c r="J152" i="25"/>
  <c r="H152" i="25"/>
  <c r="F152" i="25"/>
  <c r="C152" i="25"/>
  <c r="J151" i="25"/>
  <c r="H151" i="25"/>
  <c r="F151" i="25"/>
  <c r="C151" i="25"/>
  <c r="J150" i="25"/>
  <c r="H150" i="25"/>
  <c r="F150" i="25"/>
  <c r="C150" i="25"/>
  <c r="J149" i="25"/>
  <c r="H149" i="25"/>
  <c r="F149" i="25"/>
  <c r="C149" i="25"/>
  <c r="J163" i="24"/>
  <c r="H163" i="24"/>
  <c r="F163" i="24"/>
  <c r="C163" i="24"/>
  <c r="J162" i="24"/>
  <c r="H162" i="24"/>
  <c r="F162" i="24"/>
  <c r="C162" i="24"/>
  <c r="J161" i="24"/>
  <c r="H161" i="24"/>
  <c r="F161" i="24"/>
  <c r="C161" i="24"/>
  <c r="J160" i="24"/>
  <c r="H160" i="24"/>
  <c r="F160" i="24"/>
  <c r="C160" i="24"/>
  <c r="J159" i="24"/>
  <c r="H159" i="24"/>
  <c r="F159" i="24"/>
  <c r="C159" i="24"/>
  <c r="J158" i="24"/>
  <c r="H158" i="24"/>
  <c r="F158" i="24"/>
  <c r="C158" i="24"/>
  <c r="J157" i="24"/>
  <c r="H157" i="24"/>
  <c r="F157" i="24"/>
  <c r="C157" i="24"/>
  <c r="J156" i="24"/>
  <c r="H156" i="24"/>
  <c r="F156" i="24"/>
  <c r="C156" i="24"/>
  <c r="J155" i="24"/>
  <c r="H155" i="24"/>
  <c r="F155" i="24"/>
  <c r="C155" i="24"/>
  <c r="J154" i="24"/>
  <c r="H154" i="24"/>
  <c r="F154" i="24"/>
  <c r="C154" i="24"/>
  <c r="J153" i="24"/>
  <c r="H153" i="24"/>
  <c r="F153" i="24"/>
  <c r="C153" i="24"/>
  <c r="J152" i="24"/>
  <c r="H152" i="24"/>
  <c r="F152" i="24"/>
  <c r="C152" i="24"/>
  <c r="J151" i="24"/>
  <c r="H151" i="24"/>
  <c r="F151" i="24"/>
  <c r="C151" i="24"/>
  <c r="J150" i="24"/>
  <c r="H150" i="24"/>
  <c r="F150" i="24"/>
  <c r="C150" i="24"/>
  <c r="J149" i="24"/>
  <c r="H149" i="24"/>
  <c r="F149" i="24"/>
  <c r="C149" i="24"/>
  <c r="J163" i="23"/>
  <c r="H163" i="23"/>
  <c r="F163" i="23"/>
  <c r="C163" i="23"/>
  <c r="J162" i="23"/>
  <c r="H162" i="23"/>
  <c r="F162" i="23"/>
  <c r="C162" i="23"/>
  <c r="J161" i="23"/>
  <c r="H161" i="23"/>
  <c r="F161" i="23"/>
  <c r="C161" i="23"/>
  <c r="J160" i="23"/>
  <c r="H160" i="23"/>
  <c r="F160" i="23"/>
  <c r="C160" i="23"/>
  <c r="J159" i="23"/>
  <c r="H159" i="23"/>
  <c r="F159" i="23"/>
  <c r="C159" i="23"/>
  <c r="J158" i="23"/>
  <c r="H158" i="23"/>
  <c r="F158" i="23"/>
  <c r="C158" i="23"/>
  <c r="J157" i="23"/>
  <c r="H157" i="23"/>
  <c r="F157" i="23"/>
  <c r="C157" i="23"/>
  <c r="J156" i="23"/>
  <c r="H156" i="23"/>
  <c r="F156" i="23"/>
  <c r="C156" i="23"/>
  <c r="J155" i="23"/>
  <c r="H155" i="23"/>
  <c r="F155" i="23"/>
  <c r="C155" i="23"/>
  <c r="J154" i="23"/>
  <c r="H154" i="23"/>
  <c r="F154" i="23"/>
  <c r="C154" i="23"/>
  <c r="J153" i="23"/>
  <c r="H153" i="23"/>
  <c r="F153" i="23"/>
  <c r="C153" i="23"/>
  <c r="J152" i="23"/>
  <c r="H152" i="23"/>
  <c r="F152" i="23"/>
  <c r="C152" i="23"/>
  <c r="J151" i="23"/>
  <c r="H151" i="23"/>
  <c r="F151" i="23"/>
  <c r="C151" i="23"/>
  <c r="J150" i="23"/>
  <c r="H150" i="23"/>
  <c r="F150" i="23"/>
  <c r="C150" i="23"/>
  <c r="J149" i="23"/>
  <c r="H149" i="23"/>
  <c r="F149" i="23"/>
  <c r="C149" i="23"/>
  <c r="J163" i="22"/>
  <c r="H163" i="22"/>
  <c r="F163" i="22"/>
  <c r="C163" i="22"/>
  <c r="J162" i="22"/>
  <c r="H162" i="22"/>
  <c r="F162" i="22"/>
  <c r="C162" i="22"/>
  <c r="J161" i="22"/>
  <c r="H161" i="22"/>
  <c r="F161" i="22"/>
  <c r="C161" i="22"/>
  <c r="J160" i="22"/>
  <c r="H160" i="22"/>
  <c r="F160" i="22"/>
  <c r="C160" i="22"/>
  <c r="J159" i="22"/>
  <c r="H159" i="22"/>
  <c r="F159" i="22"/>
  <c r="C159" i="22"/>
  <c r="J158" i="22"/>
  <c r="H158" i="22"/>
  <c r="F158" i="22"/>
  <c r="C158" i="22"/>
  <c r="J157" i="22"/>
  <c r="H157" i="22"/>
  <c r="F157" i="22"/>
  <c r="C157" i="22"/>
  <c r="J156" i="22"/>
  <c r="H156" i="22"/>
  <c r="F156" i="22"/>
  <c r="C156" i="22"/>
  <c r="J155" i="22"/>
  <c r="H155" i="22"/>
  <c r="F155" i="22"/>
  <c r="C155" i="22"/>
  <c r="J154" i="22"/>
  <c r="H154" i="22"/>
  <c r="F154" i="22"/>
  <c r="C154" i="22"/>
  <c r="J153" i="22"/>
  <c r="H153" i="22"/>
  <c r="F153" i="22"/>
  <c r="C153" i="22"/>
  <c r="J152" i="22"/>
  <c r="H152" i="22"/>
  <c r="F152" i="22"/>
  <c r="C152" i="22"/>
  <c r="J151" i="22"/>
  <c r="H151" i="22"/>
  <c r="F151" i="22"/>
  <c r="C151" i="22"/>
  <c r="J150" i="22"/>
  <c r="H150" i="22"/>
  <c r="F150" i="22"/>
  <c r="C150" i="22"/>
  <c r="J149" i="22"/>
  <c r="H149" i="22"/>
  <c r="F149" i="22"/>
  <c r="C149" i="22"/>
  <c r="J163" i="21"/>
  <c r="H163" i="21"/>
  <c r="F163" i="21"/>
  <c r="C163" i="21"/>
  <c r="J162" i="21"/>
  <c r="H162" i="21"/>
  <c r="F162" i="21"/>
  <c r="C162" i="21"/>
  <c r="J161" i="21"/>
  <c r="H161" i="21"/>
  <c r="F161" i="21"/>
  <c r="C161" i="21"/>
  <c r="J160" i="21"/>
  <c r="H160" i="21"/>
  <c r="F160" i="21"/>
  <c r="C160" i="21"/>
  <c r="J159" i="21"/>
  <c r="H159" i="21"/>
  <c r="F159" i="21"/>
  <c r="C159" i="21"/>
  <c r="J158" i="21"/>
  <c r="H158" i="21"/>
  <c r="F158" i="21"/>
  <c r="C158" i="21"/>
  <c r="J157" i="21"/>
  <c r="H157" i="21"/>
  <c r="F157" i="21"/>
  <c r="C157" i="21"/>
  <c r="J156" i="21"/>
  <c r="H156" i="21"/>
  <c r="F156" i="21"/>
  <c r="C156" i="21"/>
  <c r="J155" i="21"/>
  <c r="H155" i="21"/>
  <c r="F155" i="21"/>
  <c r="C155" i="21"/>
  <c r="J154" i="21"/>
  <c r="H154" i="21"/>
  <c r="F154" i="21"/>
  <c r="C154" i="21"/>
  <c r="J153" i="21"/>
  <c r="H153" i="21"/>
  <c r="F153" i="21"/>
  <c r="C153" i="21"/>
  <c r="J152" i="21"/>
  <c r="H152" i="21"/>
  <c r="F152" i="21"/>
  <c r="C152" i="21"/>
  <c r="J151" i="21"/>
  <c r="H151" i="21"/>
  <c r="F151" i="21"/>
  <c r="C151" i="21"/>
  <c r="J150" i="21"/>
  <c r="H150" i="21"/>
  <c r="F150" i="21"/>
  <c r="C150" i="21"/>
  <c r="J149" i="21"/>
  <c r="H149" i="21"/>
  <c r="F149" i="21"/>
  <c r="C149" i="21"/>
  <c r="J163" i="20"/>
  <c r="H163" i="20"/>
  <c r="F163" i="20"/>
  <c r="C163" i="20"/>
  <c r="J162" i="20"/>
  <c r="H162" i="20"/>
  <c r="F162" i="20"/>
  <c r="C162" i="20"/>
  <c r="J161" i="20"/>
  <c r="H161" i="20"/>
  <c r="F161" i="20"/>
  <c r="C161" i="20"/>
  <c r="J160" i="20"/>
  <c r="H160" i="20"/>
  <c r="F160" i="20"/>
  <c r="C160" i="20"/>
  <c r="J159" i="20"/>
  <c r="H159" i="20"/>
  <c r="F159" i="20"/>
  <c r="C159" i="20"/>
  <c r="J158" i="20"/>
  <c r="H158" i="20"/>
  <c r="F158" i="20"/>
  <c r="C158" i="20"/>
  <c r="J157" i="20"/>
  <c r="H157" i="20"/>
  <c r="F157" i="20"/>
  <c r="C157" i="20"/>
  <c r="J156" i="20"/>
  <c r="H156" i="20"/>
  <c r="F156" i="20"/>
  <c r="C156" i="20"/>
  <c r="J155" i="20"/>
  <c r="H155" i="20"/>
  <c r="F155" i="20"/>
  <c r="C155" i="20"/>
  <c r="J154" i="20"/>
  <c r="H154" i="20"/>
  <c r="F154" i="20"/>
  <c r="C154" i="20"/>
  <c r="J153" i="20"/>
  <c r="H153" i="20"/>
  <c r="F153" i="20"/>
  <c r="C153" i="20"/>
  <c r="J152" i="20"/>
  <c r="H152" i="20"/>
  <c r="F152" i="20"/>
  <c r="C152" i="20"/>
  <c r="J151" i="20"/>
  <c r="H151" i="20"/>
  <c r="F151" i="20"/>
  <c r="C151" i="20"/>
  <c r="J150" i="20"/>
  <c r="H150" i="20"/>
  <c r="F150" i="20"/>
  <c r="C150" i="20"/>
  <c r="J149" i="20"/>
  <c r="H149" i="20"/>
  <c r="F149" i="20"/>
  <c r="C149" i="20"/>
  <c r="J163" i="19"/>
  <c r="H163" i="19"/>
  <c r="F163" i="19"/>
  <c r="C163" i="19"/>
  <c r="J162" i="19"/>
  <c r="H162" i="19"/>
  <c r="F162" i="19"/>
  <c r="C162" i="19"/>
  <c r="J161" i="19"/>
  <c r="H161" i="19"/>
  <c r="F161" i="19"/>
  <c r="C161" i="19"/>
  <c r="J160" i="19"/>
  <c r="H160" i="19"/>
  <c r="F160" i="19"/>
  <c r="C160" i="19"/>
  <c r="J159" i="19"/>
  <c r="H159" i="19"/>
  <c r="F159" i="19"/>
  <c r="C159" i="19"/>
  <c r="J158" i="19"/>
  <c r="H158" i="19"/>
  <c r="F158" i="19"/>
  <c r="C158" i="19"/>
  <c r="J157" i="19"/>
  <c r="H157" i="19"/>
  <c r="F157" i="19"/>
  <c r="C157" i="19"/>
  <c r="J156" i="19"/>
  <c r="H156" i="19"/>
  <c r="F156" i="19"/>
  <c r="C156" i="19"/>
  <c r="J155" i="19"/>
  <c r="H155" i="19"/>
  <c r="F155" i="19"/>
  <c r="C155" i="19"/>
  <c r="J154" i="19"/>
  <c r="H154" i="19"/>
  <c r="F154" i="19"/>
  <c r="C154" i="19"/>
  <c r="J153" i="19"/>
  <c r="H153" i="19"/>
  <c r="F153" i="19"/>
  <c r="C153" i="19"/>
  <c r="J152" i="19"/>
  <c r="H152" i="19"/>
  <c r="F152" i="19"/>
  <c r="C152" i="19"/>
  <c r="J151" i="19"/>
  <c r="H151" i="19"/>
  <c r="F151" i="19"/>
  <c r="C151" i="19"/>
  <c r="J150" i="19"/>
  <c r="H150" i="19"/>
  <c r="F150" i="19"/>
  <c r="C150" i="19"/>
  <c r="J149" i="19"/>
  <c r="H149" i="19"/>
  <c r="F149" i="19"/>
  <c r="C149" i="19"/>
  <c r="J163" i="18"/>
  <c r="H163" i="18"/>
  <c r="F163" i="18"/>
  <c r="C163" i="18"/>
  <c r="J162" i="18"/>
  <c r="H162" i="18"/>
  <c r="F162" i="18"/>
  <c r="C162" i="18"/>
  <c r="J161" i="18"/>
  <c r="H161" i="18"/>
  <c r="F161" i="18"/>
  <c r="C161" i="18"/>
  <c r="J160" i="18"/>
  <c r="H160" i="18"/>
  <c r="F160" i="18"/>
  <c r="C160" i="18"/>
  <c r="J159" i="18"/>
  <c r="H159" i="18"/>
  <c r="F159" i="18"/>
  <c r="C159" i="18"/>
  <c r="J158" i="18"/>
  <c r="H158" i="18"/>
  <c r="F158" i="18"/>
  <c r="C158" i="18"/>
  <c r="J157" i="18"/>
  <c r="H157" i="18"/>
  <c r="F157" i="18"/>
  <c r="C157" i="18"/>
  <c r="J156" i="18"/>
  <c r="H156" i="18"/>
  <c r="F156" i="18"/>
  <c r="C156" i="18"/>
  <c r="J155" i="18"/>
  <c r="H155" i="18"/>
  <c r="F155" i="18"/>
  <c r="C155" i="18"/>
  <c r="J154" i="18"/>
  <c r="H154" i="18"/>
  <c r="F154" i="18"/>
  <c r="C154" i="18"/>
  <c r="J153" i="18"/>
  <c r="H153" i="18"/>
  <c r="F153" i="18"/>
  <c r="C153" i="18"/>
  <c r="J152" i="18"/>
  <c r="H152" i="18"/>
  <c r="F152" i="18"/>
  <c r="C152" i="18"/>
  <c r="J151" i="18"/>
  <c r="H151" i="18"/>
  <c r="F151" i="18"/>
  <c r="C151" i="18"/>
  <c r="J150" i="18"/>
  <c r="H150" i="18"/>
  <c r="F150" i="18"/>
  <c r="C150" i="18"/>
  <c r="J149" i="18"/>
  <c r="H149" i="18"/>
  <c r="F149" i="18"/>
  <c r="C149" i="18"/>
  <c r="J163" i="17"/>
  <c r="H163" i="17"/>
  <c r="F163" i="17"/>
  <c r="C163" i="17"/>
  <c r="J162" i="17"/>
  <c r="H162" i="17"/>
  <c r="F162" i="17"/>
  <c r="C162" i="17"/>
  <c r="J161" i="17"/>
  <c r="H161" i="17"/>
  <c r="F161" i="17"/>
  <c r="C161" i="17"/>
  <c r="J160" i="17"/>
  <c r="H160" i="17"/>
  <c r="F160" i="17"/>
  <c r="C160" i="17"/>
  <c r="J159" i="17"/>
  <c r="H159" i="17"/>
  <c r="F159" i="17"/>
  <c r="C159" i="17"/>
  <c r="J158" i="17"/>
  <c r="H158" i="17"/>
  <c r="F158" i="17"/>
  <c r="C158" i="17"/>
  <c r="J157" i="17"/>
  <c r="H157" i="17"/>
  <c r="F157" i="17"/>
  <c r="C157" i="17"/>
  <c r="J156" i="17"/>
  <c r="H156" i="17"/>
  <c r="F156" i="17"/>
  <c r="C156" i="17"/>
  <c r="J155" i="17"/>
  <c r="H155" i="17"/>
  <c r="F155" i="17"/>
  <c r="C155" i="17"/>
  <c r="J154" i="17"/>
  <c r="H154" i="17"/>
  <c r="F154" i="17"/>
  <c r="C154" i="17"/>
  <c r="J153" i="17"/>
  <c r="H153" i="17"/>
  <c r="F153" i="17"/>
  <c r="C153" i="17"/>
  <c r="J152" i="17"/>
  <c r="H152" i="17"/>
  <c r="F152" i="17"/>
  <c r="C152" i="17"/>
  <c r="J151" i="17"/>
  <c r="H151" i="17"/>
  <c r="F151" i="17"/>
  <c r="C151" i="17"/>
  <c r="J150" i="17"/>
  <c r="H150" i="17"/>
  <c r="F150" i="17"/>
  <c r="C150" i="17"/>
  <c r="J149" i="17"/>
  <c r="H149" i="17"/>
  <c r="F149" i="17"/>
  <c r="C149" i="17"/>
  <c r="J163" i="16"/>
  <c r="H163" i="16"/>
  <c r="F163" i="16"/>
  <c r="C163" i="16"/>
  <c r="J162" i="16"/>
  <c r="H162" i="16"/>
  <c r="F162" i="16"/>
  <c r="C162" i="16"/>
  <c r="J161" i="16"/>
  <c r="H161" i="16"/>
  <c r="F161" i="16"/>
  <c r="C161" i="16"/>
  <c r="J160" i="16"/>
  <c r="H160" i="16"/>
  <c r="F160" i="16"/>
  <c r="C160" i="16"/>
  <c r="J159" i="16"/>
  <c r="H159" i="16"/>
  <c r="F159" i="16"/>
  <c r="C159" i="16"/>
  <c r="J158" i="16"/>
  <c r="H158" i="16"/>
  <c r="F158" i="16"/>
  <c r="C158" i="16"/>
  <c r="J157" i="16"/>
  <c r="H157" i="16"/>
  <c r="F157" i="16"/>
  <c r="C157" i="16"/>
  <c r="J156" i="16"/>
  <c r="H156" i="16"/>
  <c r="F156" i="16"/>
  <c r="C156" i="16"/>
  <c r="J155" i="16"/>
  <c r="H155" i="16"/>
  <c r="F155" i="16"/>
  <c r="C155" i="16"/>
  <c r="J154" i="16"/>
  <c r="H154" i="16"/>
  <c r="F154" i="16"/>
  <c r="C154" i="16"/>
  <c r="J153" i="16"/>
  <c r="H153" i="16"/>
  <c r="F153" i="16"/>
  <c r="C153" i="16"/>
  <c r="J152" i="16"/>
  <c r="H152" i="16"/>
  <c r="F152" i="16"/>
  <c r="C152" i="16"/>
  <c r="J151" i="16"/>
  <c r="H151" i="16"/>
  <c r="F151" i="16"/>
  <c r="C151" i="16"/>
  <c r="J150" i="16"/>
  <c r="H150" i="16"/>
  <c r="F150" i="16"/>
  <c r="C150" i="16"/>
  <c r="J149" i="16"/>
  <c r="H149" i="16"/>
  <c r="F149" i="16"/>
  <c r="C149" i="16"/>
  <c r="J163" i="15"/>
  <c r="H163" i="15"/>
  <c r="F163" i="15"/>
  <c r="C163" i="15"/>
  <c r="J162" i="15"/>
  <c r="H162" i="15"/>
  <c r="F162" i="15"/>
  <c r="C162" i="15"/>
  <c r="J161" i="15"/>
  <c r="H161" i="15"/>
  <c r="F161" i="15"/>
  <c r="C161" i="15"/>
  <c r="J160" i="15"/>
  <c r="H160" i="15"/>
  <c r="F160" i="15"/>
  <c r="C160" i="15"/>
  <c r="J159" i="15"/>
  <c r="H159" i="15"/>
  <c r="F159" i="15"/>
  <c r="C159" i="15"/>
  <c r="J158" i="15"/>
  <c r="H158" i="15"/>
  <c r="F158" i="15"/>
  <c r="C158" i="15"/>
  <c r="J157" i="15"/>
  <c r="H157" i="15"/>
  <c r="F157" i="15"/>
  <c r="C157" i="15"/>
  <c r="J156" i="15"/>
  <c r="H156" i="15"/>
  <c r="F156" i="15"/>
  <c r="C156" i="15"/>
  <c r="J155" i="15"/>
  <c r="H155" i="15"/>
  <c r="F155" i="15"/>
  <c r="C155" i="15"/>
  <c r="J154" i="15"/>
  <c r="H154" i="15"/>
  <c r="F154" i="15"/>
  <c r="C154" i="15"/>
  <c r="J153" i="15"/>
  <c r="H153" i="15"/>
  <c r="F153" i="15"/>
  <c r="C153" i="15"/>
  <c r="J152" i="15"/>
  <c r="H152" i="15"/>
  <c r="F152" i="15"/>
  <c r="C152" i="15"/>
  <c r="J151" i="15"/>
  <c r="H151" i="15"/>
  <c r="F151" i="15"/>
  <c r="C151" i="15"/>
  <c r="J150" i="15"/>
  <c r="H150" i="15"/>
  <c r="F150" i="15"/>
  <c r="C150" i="15"/>
  <c r="J149" i="15"/>
  <c r="H149" i="15"/>
  <c r="F149" i="15"/>
  <c r="C149" i="15"/>
  <c r="J163" i="14"/>
  <c r="H163" i="14"/>
  <c r="F163" i="14"/>
  <c r="C163" i="14"/>
  <c r="J162" i="14"/>
  <c r="H162" i="14"/>
  <c r="F162" i="14"/>
  <c r="C162" i="14"/>
  <c r="J161" i="14"/>
  <c r="H161" i="14"/>
  <c r="F161" i="14"/>
  <c r="C161" i="14"/>
  <c r="J160" i="14"/>
  <c r="H160" i="14"/>
  <c r="F160" i="14"/>
  <c r="C160" i="14"/>
  <c r="J159" i="14"/>
  <c r="H159" i="14"/>
  <c r="F159" i="14"/>
  <c r="C159" i="14"/>
  <c r="J158" i="14"/>
  <c r="H158" i="14"/>
  <c r="F158" i="14"/>
  <c r="C158" i="14"/>
  <c r="J157" i="14"/>
  <c r="H157" i="14"/>
  <c r="F157" i="14"/>
  <c r="C157" i="14"/>
  <c r="J156" i="14"/>
  <c r="H156" i="14"/>
  <c r="F156" i="14"/>
  <c r="C156" i="14"/>
  <c r="J155" i="14"/>
  <c r="H155" i="14"/>
  <c r="F155" i="14"/>
  <c r="C155" i="14"/>
  <c r="J154" i="14"/>
  <c r="H154" i="14"/>
  <c r="F154" i="14"/>
  <c r="C154" i="14"/>
  <c r="J153" i="14"/>
  <c r="H153" i="14"/>
  <c r="F153" i="14"/>
  <c r="C153" i="14"/>
  <c r="J152" i="14"/>
  <c r="H152" i="14"/>
  <c r="F152" i="14"/>
  <c r="C152" i="14"/>
  <c r="J151" i="14"/>
  <c r="H151" i="14"/>
  <c r="F151" i="14"/>
  <c r="C151" i="14"/>
  <c r="J150" i="14"/>
  <c r="H150" i="14"/>
  <c r="F150" i="14"/>
  <c r="C150" i="14"/>
  <c r="J149" i="14"/>
  <c r="H149" i="14"/>
  <c r="F149" i="14"/>
  <c r="C149" i="14"/>
  <c r="J163" i="13"/>
  <c r="H163" i="13"/>
  <c r="F163" i="13"/>
  <c r="C163" i="13"/>
  <c r="J162" i="13"/>
  <c r="H162" i="13"/>
  <c r="F162" i="13"/>
  <c r="C162" i="13"/>
  <c r="J161" i="13"/>
  <c r="H161" i="13"/>
  <c r="F161" i="13"/>
  <c r="C161" i="13"/>
  <c r="J160" i="13"/>
  <c r="H160" i="13"/>
  <c r="F160" i="13"/>
  <c r="C160" i="13"/>
  <c r="J159" i="13"/>
  <c r="H159" i="13"/>
  <c r="F159" i="13"/>
  <c r="C159" i="13"/>
  <c r="J158" i="13"/>
  <c r="H158" i="13"/>
  <c r="F158" i="13"/>
  <c r="C158" i="13"/>
  <c r="J157" i="13"/>
  <c r="H157" i="13"/>
  <c r="F157" i="13"/>
  <c r="C157" i="13"/>
  <c r="J156" i="13"/>
  <c r="H156" i="13"/>
  <c r="F156" i="13"/>
  <c r="C156" i="13"/>
  <c r="J155" i="13"/>
  <c r="H155" i="13"/>
  <c r="F155" i="13"/>
  <c r="C155" i="13"/>
  <c r="J154" i="13"/>
  <c r="H154" i="13"/>
  <c r="F154" i="13"/>
  <c r="C154" i="13"/>
  <c r="J153" i="13"/>
  <c r="H153" i="13"/>
  <c r="F153" i="13"/>
  <c r="C153" i="13"/>
  <c r="J152" i="13"/>
  <c r="H152" i="13"/>
  <c r="F152" i="13"/>
  <c r="C152" i="13"/>
  <c r="J151" i="13"/>
  <c r="H151" i="13"/>
  <c r="F151" i="13"/>
  <c r="C151" i="13"/>
  <c r="J150" i="13"/>
  <c r="H150" i="13"/>
  <c r="F150" i="13"/>
  <c r="C150" i="13"/>
  <c r="J149" i="13"/>
  <c r="H149" i="13"/>
  <c r="F149" i="13"/>
  <c r="C149" i="13"/>
  <c r="J163" i="12"/>
  <c r="H163" i="12"/>
  <c r="F163" i="12"/>
  <c r="C163" i="12"/>
  <c r="J162" i="12"/>
  <c r="H162" i="12"/>
  <c r="F162" i="12"/>
  <c r="C162" i="12"/>
  <c r="J161" i="12"/>
  <c r="H161" i="12"/>
  <c r="F161" i="12"/>
  <c r="C161" i="12"/>
  <c r="J160" i="12"/>
  <c r="H160" i="12"/>
  <c r="F160" i="12"/>
  <c r="C160" i="12"/>
  <c r="J159" i="12"/>
  <c r="H159" i="12"/>
  <c r="F159" i="12"/>
  <c r="C159" i="12"/>
  <c r="J158" i="12"/>
  <c r="H158" i="12"/>
  <c r="F158" i="12"/>
  <c r="C158" i="12"/>
  <c r="J157" i="12"/>
  <c r="H157" i="12"/>
  <c r="F157" i="12"/>
  <c r="C157" i="12"/>
  <c r="J156" i="12"/>
  <c r="H156" i="12"/>
  <c r="F156" i="12"/>
  <c r="C156" i="12"/>
  <c r="J155" i="12"/>
  <c r="H155" i="12"/>
  <c r="F155" i="12"/>
  <c r="C155" i="12"/>
  <c r="J154" i="12"/>
  <c r="H154" i="12"/>
  <c r="F154" i="12"/>
  <c r="C154" i="12"/>
  <c r="J153" i="12"/>
  <c r="H153" i="12"/>
  <c r="F153" i="12"/>
  <c r="C153" i="12"/>
  <c r="J152" i="12"/>
  <c r="H152" i="12"/>
  <c r="F152" i="12"/>
  <c r="C152" i="12"/>
  <c r="J151" i="12"/>
  <c r="H151" i="12"/>
  <c r="F151" i="12"/>
  <c r="C151" i="12"/>
  <c r="J150" i="12"/>
  <c r="H150" i="12"/>
  <c r="F150" i="12"/>
  <c r="C150" i="12"/>
  <c r="J149" i="12"/>
  <c r="H149" i="12"/>
  <c r="F149" i="12"/>
  <c r="C149" i="12"/>
  <c r="J163" i="11"/>
  <c r="H163" i="11"/>
  <c r="F163" i="11"/>
  <c r="C163" i="11"/>
  <c r="J162" i="11"/>
  <c r="H162" i="11"/>
  <c r="F162" i="11"/>
  <c r="C162" i="11"/>
  <c r="J161" i="11"/>
  <c r="H161" i="11"/>
  <c r="F161" i="11"/>
  <c r="C161" i="11"/>
  <c r="J160" i="11"/>
  <c r="H160" i="11"/>
  <c r="F160" i="11"/>
  <c r="C160" i="11"/>
  <c r="J159" i="11"/>
  <c r="H159" i="11"/>
  <c r="F159" i="11"/>
  <c r="C159" i="11"/>
  <c r="J158" i="11"/>
  <c r="H158" i="11"/>
  <c r="F158" i="11"/>
  <c r="C158" i="11"/>
  <c r="J157" i="11"/>
  <c r="H157" i="11"/>
  <c r="F157" i="11"/>
  <c r="C157" i="11"/>
  <c r="J156" i="11"/>
  <c r="H156" i="11"/>
  <c r="F156" i="11"/>
  <c r="C156" i="11"/>
  <c r="J155" i="11"/>
  <c r="H155" i="11"/>
  <c r="F155" i="11"/>
  <c r="C155" i="11"/>
  <c r="J154" i="11"/>
  <c r="H154" i="11"/>
  <c r="F154" i="11"/>
  <c r="C154" i="11"/>
  <c r="J153" i="11"/>
  <c r="H153" i="11"/>
  <c r="F153" i="11"/>
  <c r="C153" i="11"/>
  <c r="J152" i="11"/>
  <c r="H152" i="11"/>
  <c r="F152" i="11"/>
  <c r="C152" i="11"/>
  <c r="J151" i="11"/>
  <c r="H151" i="11"/>
  <c r="F151" i="11"/>
  <c r="C151" i="11"/>
  <c r="J150" i="11"/>
  <c r="H150" i="11"/>
  <c r="F150" i="11"/>
  <c r="C150" i="11"/>
  <c r="J149" i="11"/>
  <c r="H149" i="11"/>
  <c r="F149" i="11"/>
  <c r="C149" i="11"/>
  <c r="J163" i="10"/>
  <c r="H163" i="10"/>
  <c r="F163" i="10"/>
  <c r="C163" i="10"/>
  <c r="J162" i="10"/>
  <c r="H162" i="10"/>
  <c r="F162" i="10"/>
  <c r="C162" i="10"/>
  <c r="J161" i="10"/>
  <c r="H161" i="10"/>
  <c r="F161" i="10"/>
  <c r="C161" i="10"/>
  <c r="J160" i="10"/>
  <c r="H160" i="10"/>
  <c r="F160" i="10"/>
  <c r="C160" i="10"/>
  <c r="J159" i="10"/>
  <c r="H159" i="10"/>
  <c r="F159" i="10"/>
  <c r="C159" i="10"/>
  <c r="J158" i="10"/>
  <c r="H158" i="10"/>
  <c r="F158" i="10"/>
  <c r="C158" i="10"/>
  <c r="J157" i="10"/>
  <c r="H157" i="10"/>
  <c r="F157" i="10"/>
  <c r="C157" i="10"/>
  <c r="J156" i="10"/>
  <c r="H156" i="10"/>
  <c r="F156" i="10"/>
  <c r="C156" i="10"/>
  <c r="J155" i="10"/>
  <c r="H155" i="10"/>
  <c r="F155" i="10"/>
  <c r="C155" i="10"/>
  <c r="J154" i="10"/>
  <c r="H154" i="10"/>
  <c r="F154" i="10"/>
  <c r="C154" i="10"/>
  <c r="J153" i="10"/>
  <c r="H153" i="10"/>
  <c r="F153" i="10"/>
  <c r="C153" i="10"/>
  <c r="J152" i="10"/>
  <c r="H152" i="10"/>
  <c r="F152" i="10"/>
  <c r="C152" i="10"/>
  <c r="J151" i="10"/>
  <c r="H151" i="10"/>
  <c r="F151" i="10"/>
  <c r="C151" i="10"/>
  <c r="J150" i="10"/>
  <c r="H150" i="10"/>
  <c r="F150" i="10"/>
  <c r="C150" i="10"/>
  <c r="J149" i="10"/>
  <c r="H149" i="10"/>
  <c r="F149" i="10"/>
  <c r="C149" i="10"/>
  <c r="J163" i="9"/>
  <c r="H163" i="9"/>
  <c r="F163" i="9"/>
  <c r="C163" i="9"/>
  <c r="J162" i="9"/>
  <c r="H162" i="9"/>
  <c r="F162" i="9"/>
  <c r="C162" i="9"/>
  <c r="J161" i="9"/>
  <c r="H161" i="9"/>
  <c r="F161" i="9"/>
  <c r="C161" i="9"/>
  <c r="J160" i="9"/>
  <c r="H160" i="9"/>
  <c r="F160" i="9"/>
  <c r="C160" i="9"/>
  <c r="J159" i="9"/>
  <c r="H159" i="9"/>
  <c r="F159" i="9"/>
  <c r="C159" i="9"/>
  <c r="J158" i="9"/>
  <c r="H158" i="9"/>
  <c r="F158" i="9"/>
  <c r="C158" i="9"/>
  <c r="J157" i="9"/>
  <c r="H157" i="9"/>
  <c r="F157" i="9"/>
  <c r="C157" i="9"/>
  <c r="J156" i="9"/>
  <c r="H156" i="9"/>
  <c r="F156" i="9"/>
  <c r="C156" i="9"/>
  <c r="J155" i="9"/>
  <c r="H155" i="9"/>
  <c r="F155" i="9"/>
  <c r="C155" i="9"/>
  <c r="J154" i="9"/>
  <c r="H154" i="9"/>
  <c r="F154" i="9"/>
  <c r="C154" i="9"/>
  <c r="J153" i="9"/>
  <c r="H153" i="9"/>
  <c r="F153" i="9"/>
  <c r="C153" i="9"/>
  <c r="J152" i="9"/>
  <c r="H152" i="9"/>
  <c r="F152" i="9"/>
  <c r="C152" i="9"/>
  <c r="J151" i="9"/>
  <c r="H151" i="9"/>
  <c r="F151" i="9"/>
  <c r="C151" i="9"/>
  <c r="J150" i="9"/>
  <c r="H150" i="9"/>
  <c r="F150" i="9"/>
  <c r="C150" i="9"/>
  <c r="J149" i="9"/>
  <c r="H149" i="9"/>
  <c r="F149" i="9"/>
  <c r="C149" i="9"/>
  <c r="J163" i="3"/>
  <c r="H163" i="3"/>
  <c r="F163" i="3"/>
  <c r="C163" i="3"/>
  <c r="J162" i="3"/>
  <c r="H162" i="3"/>
  <c r="F162" i="3"/>
  <c r="C162" i="3"/>
  <c r="J161" i="3"/>
  <c r="H161" i="3"/>
  <c r="F161" i="3"/>
  <c r="C161" i="3"/>
  <c r="J160" i="3"/>
  <c r="H160" i="3"/>
  <c r="F160" i="3"/>
  <c r="C160" i="3"/>
  <c r="J159" i="3"/>
  <c r="H159" i="3"/>
  <c r="F159" i="3"/>
  <c r="C159" i="3"/>
  <c r="J158" i="3"/>
  <c r="H158" i="3"/>
  <c r="F158" i="3"/>
  <c r="C158" i="3"/>
  <c r="J157" i="3"/>
  <c r="H157" i="3"/>
  <c r="F157" i="3"/>
  <c r="C157" i="3"/>
  <c r="J156" i="3"/>
  <c r="H156" i="3"/>
  <c r="F156" i="3"/>
  <c r="C156" i="3"/>
  <c r="J155" i="3"/>
  <c r="H155" i="3"/>
  <c r="F155" i="3"/>
  <c r="C155" i="3"/>
  <c r="J154" i="3"/>
  <c r="H154" i="3"/>
  <c r="F154" i="3"/>
  <c r="C154" i="3"/>
  <c r="J153" i="3"/>
  <c r="H153" i="3"/>
  <c r="F153" i="3"/>
  <c r="C153" i="3"/>
  <c r="J152" i="3"/>
  <c r="H152" i="3"/>
  <c r="F152" i="3"/>
  <c r="C152" i="3"/>
  <c r="J151" i="3"/>
  <c r="H151" i="3"/>
  <c r="F151" i="3"/>
  <c r="C151" i="3"/>
  <c r="J150" i="3"/>
  <c r="H150" i="3"/>
  <c r="F150" i="3"/>
  <c r="C150" i="3"/>
  <c r="J149" i="3"/>
  <c r="H149" i="3"/>
  <c r="F149" i="3"/>
  <c r="C149" i="3"/>
  <c r="J148" i="28"/>
  <c r="H148" i="28"/>
  <c r="F148" i="28"/>
  <c r="C148" i="28"/>
  <c r="J147" i="28"/>
  <c r="H147" i="28"/>
  <c r="F147" i="28"/>
  <c r="C147" i="28"/>
  <c r="J146" i="28"/>
  <c r="H146" i="28"/>
  <c r="F146" i="28"/>
  <c r="C146" i="28"/>
  <c r="J145" i="28"/>
  <c r="H145" i="28"/>
  <c r="F145" i="28"/>
  <c r="C145" i="28"/>
  <c r="C148" i="26" l="1"/>
  <c r="DL28" i="5" l="1"/>
  <c r="DN28" i="5" s="1"/>
  <c r="D163" i="28" s="1"/>
  <c r="DL27" i="5"/>
  <c r="DN27" i="5" s="1"/>
  <c r="D162" i="27" s="1"/>
  <c r="DL26" i="5"/>
  <c r="DN26" i="5" s="1"/>
  <c r="D163" i="26" s="1"/>
  <c r="DL25" i="5"/>
  <c r="DN25" i="5" s="1"/>
  <c r="D163" i="25" s="1"/>
  <c r="DL24" i="5"/>
  <c r="DN24" i="5" s="1"/>
  <c r="D163" i="24" s="1"/>
  <c r="DL23" i="5"/>
  <c r="DN23" i="5" s="1"/>
  <c r="D163" i="23" s="1"/>
  <c r="DL22" i="5"/>
  <c r="DN22" i="5" s="1"/>
  <c r="D163" i="22" s="1"/>
  <c r="DL21" i="5"/>
  <c r="DN21" i="5" s="1"/>
  <c r="D163" i="21" s="1"/>
  <c r="DL20" i="5"/>
  <c r="DN20" i="5" s="1"/>
  <c r="D163" i="20" s="1"/>
  <c r="DL19" i="5"/>
  <c r="DN19" i="5" s="1"/>
  <c r="D163" i="19" s="1"/>
  <c r="DL18" i="5"/>
  <c r="DN18" i="5" s="1"/>
  <c r="D163" i="18" s="1"/>
  <c r="DL17" i="5"/>
  <c r="DN17" i="5" s="1"/>
  <c r="D163" i="17" s="1"/>
  <c r="DL16" i="5"/>
  <c r="DN16" i="5" s="1"/>
  <c r="D163" i="16" s="1"/>
  <c r="DL15" i="5"/>
  <c r="DN15" i="5" s="1"/>
  <c r="D163" i="15" s="1"/>
  <c r="DL14" i="5"/>
  <c r="DN14" i="5" s="1"/>
  <c r="D163" i="14" s="1"/>
  <c r="DL13" i="5"/>
  <c r="DN13" i="5" s="1"/>
  <c r="D163" i="13" s="1"/>
  <c r="DL12" i="5"/>
  <c r="DN12" i="5" s="1"/>
  <c r="D163" i="12" s="1"/>
  <c r="DL11" i="5"/>
  <c r="DN11" i="5" s="1"/>
  <c r="D163" i="11" s="1"/>
  <c r="DL10" i="5"/>
  <c r="DN10" i="5" s="1"/>
  <c r="D163" i="10" s="1"/>
  <c r="DL9" i="5"/>
  <c r="DN9" i="5" s="1"/>
  <c r="D163" i="9" s="1"/>
  <c r="DL8" i="5"/>
  <c r="DN8" i="5" s="1"/>
  <c r="D163" i="3" s="1"/>
  <c r="DH28" i="5"/>
  <c r="DJ28" i="5" s="1"/>
  <c r="D162" i="28" s="1"/>
  <c r="DH27" i="5"/>
  <c r="DJ27" i="5" s="1"/>
  <c r="D161" i="27" s="1"/>
  <c r="DH26" i="5"/>
  <c r="DJ26" i="5" s="1"/>
  <c r="D162" i="26" s="1"/>
  <c r="DH25" i="5"/>
  <c r="DJ25" i="5" s="1"/>
  <c r="D162" i="25" s="1"/>
  <c r="DH24" i="5"/>
  <c r="DJ24" i="5" s="1"/>
  <c r="D162" i="24" s="1"/>
  <c r="DH23" i="5"/>
  <c r="DJ23" i="5" s="1"/>
  <c r="D162" i="23" s="1"/>
  <c r="DH22" i="5"/>
  <c r="DJ22" i="5" s="1"/>
  <c r="D162" i="22" s="1"/>
  <c r="DH21" i="5"/>
  <c r="DJ21" i="5" s="1"/>
  <c r="D162" i="21" s="1"/>
  <c r="DH20" i="5"/>
  <c r="DJ20" i="5" s="1"/>
  <c r="D162" i="20" s="1"/>
  <c r="DH19" i="5"/>
  <c r="DJ19" i="5" s="1"/>
  <c r="D162" i="19" s="1"/>
  <c r="DH18" i="5"/>
  <c r="DJ18" i="5" s="1"/>
  <c r="D162" i="18" s="1"/>
  <c r="DH17" i="5"/>
  <c r="DJ17" i="5" s="1"/>
  <c r="D162" i="17" s="1"/>
  <c r="DH16" i="5"/>
  <c r="DJ16" i="5" s="1"/>
  <c r="D162" i="16" s="1"/>
  <c r="DH15" i="5"/>
  <c r="DJ15" i="5" s="1"/>
  <c r="D162" i="15" s="1"/>
  <c r="DH14" i="5"/>
  <c r="DJ14" i="5" s="1"/>
  <c r="D162" i="14" s="1"/>
  <c r="DH13" i="5"/>
  <c r="DJ13" i="5" s="1"/>
  <c r="D162" i="13" s="1"/>
  <c r="DH12" i="5"/>
  <c r="DJ12" i="5" s="1"/>
  <c r="D162" i="12" s="1"/>
  <c r="DH11" i="5"/>
  <c r="DJ11" i="5" s="1"/>
  <c r="D162" i="11" s="1"/>
  <c r="DH10" i="5"/>
  <c r="DJ10" i="5" s="1"/>
  <c r="D162" i="10" s="1"/>
  <c r="DH9" i="5"/>
  <c r="DJ9" i="5" s="1"/>
  <c r="D162" i="9" s="1"/>
  <c r="DH8" i="5"/>
  <c r="DJ8" i="5" s="1"/>
  <c r="D162" i="3" s="1"/>
  <c r="DD28" i="5"/>
  <c r="DF28" i="5" s="1"/>
  <c r="D161" i="28" s="1"/>
  <c r="DD27" i="5"/>
  <c r="DF27" i="5" s="1"/>
  <c r="D160" i="27" s="1"/>
  <c r="DD26" i="5"/>
  <c r="DF26" i="5" s="1"/>
  <c r="D161" i="26" s="1"/>
  <c r="DD25" i="5"/>
  <c r="DF25" i="5" s="1"/>
  <c r="D161" i="25" s="1"/>
  <c r="DD24" i="5"/>
  <c r="DF24" i="5" s="1"/>
  <c r="D161" i="24" s="1"/>
  <c r="DD23" i="5"/>
  <c r="DF23" i="5" s="1"/>
  <c r="D161" i="23" s="1"/>
  <c r="DD22" i="5"/>
  <c r="DF22" i="5" s="1"/>
  <c r="D161" i="22" s="1"/>
  <c r="DD21" i="5"/>
  <c r="DF21" i="5" s="1"/>
  <c r="D161" i="21" s="1"/>
  <c r="DD20" i="5"/>
  <c r="DF20" i="5" s="1"/>
  <c r="D161" i="20" s="1"/>
  <c r="DD19" i="5"/>
  <c r="DF19" i="5" s="1"/>
  <c r="D161" i="19" s="1"/>
  <c r="DD18" i="5"/>
  <c r="DF18" i="5" s="1"/>
  <c r="D161" i="18" s="1"/>
  <c r="DD17" i="5"/>
  <c r="DF17" i="5" s="1"/>
  <c r="D161" i="17" s="1"/>
  <c r="DD16" i="5"/>
  <c r="DF16" i="5" s="1"/>
  <c r="D161" i="16" s="1"/>
  <c r="DD15" i="5"/>
  <c r="DF15" i="5" s="1"/>
  <c r="D161" i="15" s="1"/>
  <c r="DD14" i="5"/>
  <c r="DF14" i="5" s="1"/>
  <c r="D161" i="14" s="1"/>
  <c r="DD13" i="5"/>
  <c r="DF13" i="5" s="1"/>
  <c r="D161" i="13" s="1"/>
  <c r="DD12" i="5"/>
  <c r="DF12" i="5" s="1"/>
  <c r="D161" i="12" s="1"/>
  <c r="DD11" i="5"/>
  <c r="DF11" i="5" s="1"/>
  <c r="D161" i="11" s="1"/>
  <c r="DD10" i="5"/>
  <c r="DF10" i="5" s="1"/>
  <c r="D161" i="10" s="1"/>
  <c r="DD9" i="5"/>
  <c r="DF9" i="5" s="1"/>
  <c r="D161" i="9" s="1"/>
  <c r="DD8" i="5"/>
  <c r="DF8" i="5" s="1"/>
  <c r="D161" i="3" s="1"/>
  <c r="CZ28" i="5"/>
  <c r="DB28" i="5" s="1"/>
  <c r="D160" i="28" s="1"/>
  <c r="CZ27" i="5"/>
  <c r="DB27" i="5" s="1"/>
  <c r="D159" i="27" s="1"/>
  <c r="CZ26" i="5"/>
  <c r="DB26" i="5" s="1"/>
  <c r="D160" i="26" s="1"/>
  <c r="CZ25" i="5"/>
  <c r="DB25" i="5" s="1"/>
  <c r="D160" i="25" s="1"/>
  <c r="CZ24" i="5"/>
  <c r="DB24" i="5" s="1"/>
  <c r="D160" i="24" s="1"/>
  <c r="CZ23" i="5"/>
  <c r="DB23" i="5" s="1"/>
  <c r="D160" i="23" s="1"/>
  <c r="CZ22" i="5"/>
  <c r="DB22" i="5" s="1"/>
  <c r="D160" i="22" s="1"/>
  <c r="CZ21" i="5"/>
  <c r="DB21" i="5" s="1"/>
  <c r="D160" i="21" s="1"/>
  <c r="CZ20" i="5"/>
  <c r="DB20" i="5" s="1"/>
  <c r="D160" i="20" s="1"/>
  <c r="CZ19" i="5"/>
  <c r="DB19" i="5" s="1"/>
  <c r="D160" i="19" s="1"/>
  <c r="CZ18" i="5"/>
  <c r="DB18" i="5" s="1"/>
  <c r="D160" i="18" s="1"/>
  <c r="CZ17" i="5"/>
  <c r="DB17" i="5" s="1"/>
  <c r="D160" i="17" s="1"/>
  <c r="CZ16" i="5"/>
  <c r="DB16" i="5" s="1"/>
  <c r="D160" i="16" s="1"/>
  <c r="CZ15" i="5"/>
  <c r="DB15" i="5" s="1"/>
  <c r="D160" i="15" s="1"/>
  <c r="CZ14" i="5"/>
  <c r="DB14" i="5" s="1"/>
  <c r="D160" i="14" s="1"/>
  <c r="CZ13" i="5"/>
  <c r="DB13" i="5" s="1"/>
  <c r="D160" i="13" s="1"/>
  <c r="CZ12" i="5"/>
  <c r="DB12" i="5" s="1"/>
  <c r="D160" i="12" s="1"/>
  <c r="CZ11" i="5"/>
  <c r="DB11" i="5" s="1"/>
  <c r="D160" i="11" s="1"/>
  <c r="CZ10" i="5"/>
  <c r="DB10" i="5" s="1"/>
  <c r="D160" i="10" s="1"/>
  <c r="CZ9" i="5"/>
  <c r="DB9" i="5" s="1"/>
  <c r="D160" i="9" s="1"/>
  <c r="CZ8" i="5"/>
  <c r="DB8" i="5" s="1"/>
  <c r="D160" i="3" s="1"/>
  <c r="CV28" i="5"/>
  <c r="CX28" i="5" s="1"/>
  <c r="D159" i="28" s="1"/>
  <c r="CV27" i="5"/>
  <c r="CX27" i="5" s="1"/>
  <c r="D158" i="27" s="1"/>
  <c r="CV26" i="5"/>
  <c r="CX26" i="5" s="1"/>
  <c r="D159" i="26" s="1"/>
  <c r="CV25" i="5"/>
  <c r="CX25" i="5" s="1"/>
  <c r="D159" i="25" s="1"/>
  <c r="CV24" i="5"/>
  <c r="CX24" i="5" s="1"/>
  <c r="D159" i="24" s="1"/>
  <c r="CV23" i="5"/>
  <c r="CX23" i="5" s="1"/>
  <c r="D159" i="23" s="1"/>
  <c r="CV22" i="5"/>
  <c r="CX22" i="5" s="1"/>
  <c r="D159" i="22" s="1"/>
  <c r="CV21" i="5"/>
  <c r="CX21" i="5" s="1"/>
  <c r="D159" i="21" s="1"/>
  <c r="CV20" i="5"/>
  <c r="CX20" i="5" s="1"/>
  <c r="D159" i="20" s="1"/>
  <c r="CV19" i="5"/>
  <c r="CX19" i="5" s="1"/>
  <c r="D159" i="19" s="1"/>
  <c r="CV18" i="5"/>
  <c r="CX18" i="5" s="1"/>
  <c r="D159" i="18" s="1"/>
  <c r="CV17" i="5"/>
  <c r="CX17" i="5" s="1"/>
  <c r="D159" i="17" s="1"/>
  <c r="CV16" i="5"/>
  <c r="CX16" i="5" s="1"/>
  <c r="D159" i="16" s="1"/>
  <c r="CV15" i="5"/>
  <c r="CX15" i="5" s="1"/>
  <c r="D159" i="15" s="1"/>
  <c r="CV14" i="5"/>
  <c r="CX14" i="5" s="1"/>
  <c r="D159" i="14" s="1"/>
  <c r="CV13" i="5"/>
  <c r="CX13" i="5" s="1"/>
  <c r="D159" i="13" s="1"/>
  <c r="CV12" i="5"/>
  <c r="CX12" i="5" s="1"/>
  <c r="D159" i="12" s="1"/>
  <c r="CV11" i="5"/>
  <c r="CX11" i="5" s="1"/>
  <c r="D159" i="11" s="1"/>
  <c r="CV10" i="5"/>
  <c r="CX10" i="5" s="1"/>
  <c r="D159" i="10" s="1"/>
  <c r="CV9" i="5"/>
  <c r="CV8" i="5"/>
  <c r="CX8" i="5" s="1"/>
  <c r="D159" i="3" s="1"/>
  <c r="CR28" i="5"/>
  <c r="CT28" i="5" s="1"/>
  <c r="D158" i="28" s="1"/>
  <c r="CR27" i="5"/>
  <c r="CT27" i="5" s="1"/>
  <c r="D157" i="27" s="1"/>
  <c r="CR26" i="5"/>
  <c r="CT26" i="5" s="1"/>
  <c r="D158" i="26" s="1"/>
  <c r="CR25" i="5"/>
  <c r="CR24" i="5"/>
  <c r="CT24" i="5" s="1"/>
  <c r="D158" i="24" s="1"/>
  <c r="CR23" i="5"/>
  <c r="CT23" i="5" s="1"/>
  <c r="D158" i="23" s="1"/>
  <c r="CR22" i="5"/>
  <c r="CT22" i="5" s="1"/>
  <c r="D158" i="22" s="1"/>
  <c r="CR21" i="5"/>
  <c r="CR20" i="5"/>
  <c r="CT20" i="5" s="1"/>
  <c r="D158" i="20" s="1"/>
  <c r="CR19" i="5"/>
  <c r="CT19" i="5" s="1"/>
  <c r="D158" i="19" s="1"/>
  <c r="CR18" i="5"/>
  <c r="CT18" i="5" s="1"/>
  <c r="D158" i="18" s="1"/>
  <c r="CR17" i="5"/>
  <c r="CT17" i="5" s="1"/>
  <c r="D158" i="17" s="1"/>
  <c r="CR16" i="5"/>
  <c r="CT16" i="5" s="1"/>
  <c r="D158" i="16" s="1"/>
  <c r="CR15" i="5"/>
  <c r="CT15" i="5" s="1"/>
  <c r="D158" i="15" s="1"/>
  <c r="CR14" i="5"/>
  <c r="CT14" i="5" s="1"/>
  <c r="D158" i="14" s="1"/>
  <c r="CR13" i="5"/>
  <c r="CT13" i="5" s="1"/>
  <c r="D158" i="13" s="1"/>
  <c r="CR12" i="5"/>
  <c r="CT12" i="5" s="1"/>
  <c r="D158" i="12" s="1"/>
  <c r="CR11" i="5"/>
  <c r="CT11" i="5" s="1"/>
  <c r="D158" i="11" s="1"/>
  <c r="CR10" i="5"/>
  <c r="CT10" i="5" s="1"/>
  <c r="D158" i="10" s="1"/>
  <c r="CR9" i="5"/>
  <c r="CT9" i="5" s="1"/>
  <c r="D158" i="9" s="1"/>
  <c r="CR8" i="5"/>
  <c r="CT8" i="5" s="1"/>
  <c r="D158" i="3" s="1"/>
  <c r="CN28" i="5"/>
  <c r="CP28" i="5" s="1"/>
  <c r="D157" i="28" s="1"/>
  <c r="CN27" i="5"/>
  <c r="CP27" i="5" s="1"/>
  <c r="D156" i="27" s="1"/>
  <c r="CN26" i="5"/>
  <c r="CP26" i="5" s="1"/>
  <c r="D157" i="26" s="1"/>
  <c r="CN25" i="5"/>
  <c r="CP25" i="5" s="1"/>
  <c r="D157" i="25" s="1"/>
  <c r="CN24" i="5"/>
  <c r="CP24" i="5" s="1"/>
  <c r="D157" i="24" s="1"/>
  <c r="CN23" i="5"/>
  <c r="CP23" i="5" s="1"/>
  <c r="D157" i="23" s="1"/>
  <c r="CN22" i="5"/>
  <c r="CP22" i="5" s="1"/>
  <c r="D157" i="22" s="1"/>
  <c r="CN21" i="5"/>
  <c r="CP21" i="5" s="1"/>
  <c r="D157" i="21" s="1"/>
  <c r="CN20" i="5"/>
  <c r="CP20" i="5" s="1"/>
  <c r="D157" i="20" s="1"/>
  <c r="CN19" i="5"/>
  <c r="CP19" i="5" s="1"/>
  <c r="D157" i="19" s="1"/>
  <c r="CN18" i="5"/>
  <c r="CP18" i="5" s="1"/>
  <c r="D157" i="18" s="1"/>
  <c r="CN17" i="5"/>
  <c r="CP17" i="5" s="1"/>
  <c r="D157" i="17" s="1"/>
  <c r="CN16" i="5"/>
  <c r="CP16" i="5" s="1"/>
  <c r="D157" i="16" s="1"/>
  <c r="CN15" i="5"/>
  <c r="CP15" i="5" s="1"/>
  <c r="D157" i="15" s="1"/>
  <c r="CN14" i="5"/>
  <c r="CP14" i="5" s="1"/>
  <c r="D157" i="14" s="1"/>
  <c r="CN13" i="5"/>
  <c r="CN12" i="5"/>
  <c r="CP12" i="5" s="1"/>
  <c r="D157" i="12" s="1"/>
  <c r="CN11" i="5"/>
  <c r="CP11" i="5" s="1"/>
  <c r="D157" i="11" s="1"/>
  <c r="CN10" i="5"/>
  <c r="CP10" i="5" s="1"/>
  <c r="D157" i="10" s="1"/>
  <c r="CN9" i="5"/>
  <c r="CN8" i="5"/>
  <c r="CP8" i="5" s="1"/>
  <c r="D157" i="3" s="1"/>
  <c r="CJ28" i="5"/>
  <c r="CL28" i="5" s="1"/>
  <c r="D156" i="28" s="1"/>
  <c r="CJ27" i="5"/>
  <c r="CL27" i="5" s="1"/>
  <c r="D155" i="27" s="1"/>
  <c r="CJ26" i="5"/>
  <c r="CL26" i="5" s="1"/>
  <c r="D156" i="26" s="1"/>
  <c r="CJ25" i="5"/>
  <c r="CL25" i="5" s="1"/>
  <c r="D156" i="25" s="1"/>
  <c r="CJ24" i="5"/>
  <c r="CL24" i="5" s="1"/>
  <c r="D156" i="24" s="1"/>
  <c r="CJ23" i="5"/>
  <c r="CL23" i="5" s="1"/>
  <c r="D156" i="23" s="1"/>
  <c r="CJ22" i="5"/>
  <c r="CL22" i="5" s="1"/>
  <c r="D156" i="22" s="1"/>
  <c r="CJ21" i="5"/>
  <c r="CL21" i="5" s="1"/>
  <c r="D156" i="21" s="1"/>
  <c r="CJ20" i="5"/>
  <c r="CL20" i="5" s="1"/>
  <c r="D156" i="20" s="1"/>
  <c r="CJ19" i="5"/>
  <c r="CL19" i="5" s="1"/>
  <c r="D156" i="19" s="1"/>
  <c r="CJ18" i="5"/>
  <c r="CL18" i="5" s="1"/>
  <c r="D156" i="18" s="1"/>
  <c r="CJ17" i="5"/>
  <c r="CJ16" i="5"/>
  <c r="CL16" i="5" s="1"/>
  <c r="D156" i="16" s="1"/>
  <c r="CJ15" i="5"/>
  <c r="CL15" i="5" s="1"/>
  <c r="D156" i="15" s="1"/>
  <c r="CJ14" i="5"/>
  <c r="CL14" i="5" s="1"/>
  <c r="D156" i="14" s="1"/>
  <c r="CJ13" i="5"/>
  <c r="CL13" i="5" s="1"/>
  <c r="D156" i="13" s="1"/>
  <c r="CJ12" i="5"/>
  <c r="CL12" i="5" s="1"/>
  <c r="D156" i="12" s="1"/>
  <c r="CJ11" i="5"/>
  <c r="CL11" i="5" s="1"/>
  <c r="D156" i="11" s="1"/>
  <c r="CJ10" i="5"/>
  <c r="CL10" i="5" s="1"/>
  <c r="D156" i="10" s="1"/>
  <c r="CJ9" i="5"/>
  <c r="CJ8" i="5"/>
  <c r="CL8" i="5" s="1"/>
  <c r="D156" i="3" s="1"/>
  <c r="CF28" i="5"/>
  <c r="CH28" i="5" s="1"/>
  <c r="D155" i="28" s="1"/>
  <c r="CF27" i="5"/>
  <c r="CH27" i="5" s="1"/>
  <c r="D154" i="27" s="1"/>
  <c r="CF26" i="5"/>
  <c r="CH26" i="5" s="1"/>
  <c r="D155" i="26" s="1"/>
  <c r="CF25" i="5"/>
  <c r="CF24" i="5"/>
  <c r="CH24" i="5" s="1"/>
  <c r="D155" i="24" s="1"/>
  <c r="CF23" i="5"/>
  <c r="CH23" i="5" s="1"/>
  <c r="D155" i="23" s="1"/>
  <c r="CF22" i="5"/>
  <c r="CH22" i="5" s="1"/>
  <c r="D155" i="22" s="1"/>
  <c r="CF21" i="5"/>
  <c r="CF20" i="5"/>
  <c r="CH20" i="5" s="1"/>
  <c r="D155" i="20" s="1"/>
  <c r="CF19" i="5"/>
  <c r="CH19" i="5" s="1"/>
  <c r="D155" i="19" s="1"/>
  <c r="CF18" i="5"/>
  <c r="CH18" i="5" s="1"/>
  <c r="D155" i="18" s="1"/>
  <c r="CF17" i="5"/>
  <c r="CF16" i="5"/>
  <c r="CH16" i="5" s="1"/>
  <c r="D155" i="16" s="1"/>
  <c r="CF15" i="5"/>
  <c r="CH15" i="5" s="1"/>
  <c r="D155" i="15" s="1"/>
  <c r="CF14" i="5"/>
  <c r="CH14" i="5" s="1"/>
  <c r="D155" i="14" s="1"/>
  <c r="CF13" i="5"/>
  <c r="CF12" i="5"/>
  <c r="CH12" i="5" s="1"/>
  <c r="D155" i="12" s="1"/>
  <c r="CF11" i="5"/>
  <c r="CH11" i="5" s="1"/>
  <c r="D155" i="11" s="1"/>
  <c r="CF10" i="5"/>
  <c r="CH10" i="5" s="1"/>
  <c r="D155" i="10" s="1"/>
  <c r="CF9" i="5"/>
  <c r="CF8" i="5"/>
  <c r="CH8" i="5" s="1"/>
  <c r="D155" i="3" s="1"/>
  <c r="CB28" i="5"/>
  <c r="CD28" i="5" s="1"/>
  <c r="D154" i="28" s="1"/>
  <c r="CB27" i="5"/>
  <c r="CD27" i="5" s="1"/>
  <c r="D153" i="27" s="1"/>
  <c r="CB26" i="5"/>
  <c r="CD26" i="5" s="1"/>
  <c r="D154" i="26" s="1"/>
  <c r="CB25" i="5"/>
  <c r="CD25" i="5" s="1"/>
  <c r="D154" i="25" s="1"/>
  <c r="CB24" i="5"/>
  <c r="CD24" i="5" s="1"/>
  <c r="D154" i="24" s="1"/>
  <c r="CB23" i="5"/>
  <c r="CD23" i="5" s="1"/>
  <c r="D154" i="23" s="1"/>
  <c r="CB22" i="5"/>
  <c r="CD22" i="5" s="1"/>
  <c r="D154" i="22" s="1"/>
  <c r="CB21" i="5"/>
  <c r="CD21" i="5" s="1"/>
  <c r="D154" i="21" s="1"/>
  <c r="CB20" i="5"/>
  <c r="CD20" i="5" s="1"/>
  <c r="D154" i="20" s="1"/>
  <c r="CB19" i="5"/>
  <c r="CD19" i="5" s="1"/>
  <c r="D154" i="19" s="1"/>
  <c r="CB18" i="5"/>
  <c r="CD18" i="5" s="1"/>
  <c r="D154" i="18" s="1"/>
  <c r="CB17" i="5"/>
  <c r="CD17" i="5" s="1"/>
  <c r="D154" i="17" s="1"/>
  <c r="CB16" i="5"/>
  <c r="CD16" i="5" s="1"/>
  <c r="D154" i="16" s="1"/>
  <c r="CB15" i="5"/>
  <c r="CD15" i="5" s="1"/>
  <c r="D154" i="15" s="1"/>
  <c r="CB14" i="5"/>
  <c r="CD14" i="5" s="1"/>
  <c r="D154" i="14" s="1"/>
  <c r="CB13" i="5"/>
  <c r="CD13" i="5" s="1"/>
  <c r="D154" i="13" s="1"/>
  <c r="CB12" i="5"/>
  <c r="CD12" i="5" s="1"/>
  <c r="D154" i="12" s="1"/>
  <c r="CB11" i="5"/>
  <c r="CD11" i="5" s="1"/>
  <c r="D154" i="11" s="1"/>
  <c r="CB10" i="5"/>
  <c r="CD10" i="5" s="1"/>
  <c r="D154" i="10" s="1"/>
  <c r="CB9" i="5"/>
  <c r="CD9" i="5" s="1"/>
  <c r="D154" i="9" s="1"/>
  <c r="CB8" i="5"/>
  <c r="CD8" i="5" s="1"/>
  <c r="D154" i="3" s="1"/>
  <c r="BX28" i="5"/>
  <c r="BZ28" i="5" s="1"/>
  <c r="D153" i="28" s="1"/>
  <c r="BX27" i="5"/>
  <c r="BZ27" i="5" s="1"/>
  <c r="D152" i="27" s="1"/>
  <c r="BX26" i="5"/>
  <c r="BZ26" i="5" s="1"/>
  <c r="D153" i="26" s="1"/>
  <c r="BX25" i="5"/>
  <c r="BZ25" i="5" s="1"/>
  <c r="D153" i="25" s="1"/>
  <c r="BX24" i="5"/>
  <c r="BZ24" i="5" s="1"/>
  <c r="D153" i="24" s="1"/>
  <c r="BX23" i="5"/>
  <c r="BZ23" i="5" s="1"/>
  <c r="D153" i="23" s="1"/>
  <c r="BX22" i="5"/>
  <c r="BZ22" i="5" s="1"/>
  <c r="D153" i="22" s="1"/>
  <c r="BX21" i="5"/>
  <c r="BZ21" i="5" s="1"/>
  <c r="D153" i="21" s="1"/>
  <c r="BX20" i="5"/>
  <c r="BZ20" i="5" s="1"/>
  <c r="D153" i="20" s="1"/>
  <c r="BX19" i="5"/>
  <c r="BZ19" i="5" s="1"/>
  <c r="D153" i="19" s="1"/>
  <c r="BX18" i="5"/>
  <c r="BZ18" i="5" s="1"/>
  <c r="D153" i="18" s="1"/>
  <c r="BX17" i="5"/>
  <c r="BX16" i="5"/>
  <c r="BZ16" i="5" s="1"/>
  <c r="D153" i="16" s="1"/>
  <c r="BX15" i="5"/>
  <c r="BZ15" i="5" s="1"/>
  <c r="D153" i="15" s="1"/>
  <c r="BX14" i="5"/>
  <c r="BZ14" i="5" s="1"/>
  <c r="D153" i="14" s="1"/>
  <c r="BX13" i="5"/>
  <c r="BZ13" i="5" s="1"/>
  <c r="D153" i="13" s="1"/>
  <c r="BX12" i="5"/>
  <c r="BZ12" i="5" s="1"/>
  <c r="D153" i="12" s="1"/>
  <c r="BX11" i="5"/>
  <c r="BZ11" i="5" s="1"/>
  <c r="D153" i="11" s="1"/>
  <c r="BX10" i="5"/>
  <c r="BZ10" i="5" s="1"/>
  <c r="D153" i="10" s="1"/>
  <c r="BX9" i="5"/>
  <c r="BX8" i="5"/>
  <c r="BZ8" i="5" s="1"/>
  <c r="D153" i="3" s="1"/>
  <c r="BT28" i="5"/>
  <c r="BV28" i="5" s="1"/>
  <c r="D152" i="28" s="1"/>
  <c r="BT27" i="5"/>
  <c r="BV27" i="5" s="1"/>
  <c r="D151" i="27" s="1"/>
  <c r="BT26" i="5"/>
  <c r="BV26" i="5" s="1"/>
  <c r="D152" i="26" s="1"/>
  <c r="BT25" i="5"/>
  <c r="BV25" i="5" s="1"/>
  <c r="D152" i="25" s="1"/>
  <c r="BT24" i="5"/>
  <c r="BV24" i="5" s="1"/>
  <c r="D152" i="24" s="1"/>
  <c r="BT23" i="5"/>
  <c r="BV23" i="5" s="1"/>
  <c r="D152" i="23" s="1"/>
  <c r="BT22" i="5"/>
  <c r="BV22" i="5" s="1"/>
  <c r="D152" i="22" s="1"/>
  <c r="BT21" i="5"/>
  <c r="BV21" i="5" s="1"/>
  <c r="D152" i="21" s="1"/>
  <c r="BT20" i="5"/>
  <c r="BV20" i="5" s="1"/>
  <c r="D152" i="20" s="1"/>
  <c r="BT19" i="5"/>
  <c r="BV19" i="5" s="1"/>
  <c r="D152" i="19" s="1"/>
  <c r="BT18" i="5"/>
  <c r="BV18" i="5" s="1"/>
  <c r="D152" i="18" s="1"/>
  <c r="BT17" i="5"/>
  <c r="BV17" i="5" s="1"/>
  <c r="D152" i="17" s="1"/>
  <c r="BT16" i="5"/>
  <c r="BV16" i="5" s="1"/>
  <c r="D152" i="16" s="1"/>
  <c r="BT15" i="5"/>
  <c r="BV15" i="5" s="1"/>
  <c r="D152" i="15" s="1"/>
  <c r="BT14" i="5"/>
  <c r="BV14" i="5" s="1"/>
  <c r="D152" i="14" s="1"/>
  <c r="BT13" i="5"/>
  <c r="BV13" i="5" s="1"/>
  <c r="D152" i="13" s="1"/>
  <c r="BT12" i="5"/>
  <c r="BV12" i="5" s="1"/>
  <c r="D152" i="12" s="1"/>
  <c r="BT11" i="5"/>
  <c r="BV11" i="5" s="1"/>
  <c r="D152" i="11" s="1"/>
  <c r="BT10" i="5"/>
  <c r="BV10" i="5" s="1"/>
  <c r="D152" i="10" s="1"/>
  <c r="BT9" i="5"/>
  <c r="BV9" i="5" s="1"/>
  <c r="D152" i="9" s="1"/>
  <c r="BT8" i="5"/>
  <c r="BV8" i="5" s="1"/>
  <c r="D152" i="3" s="1"/>
  <c r="BP28" i="5"/>
  <c r="BR28" i="5" s="1"/>
  <c r="D151" i="28" s="1"/>
  <c r="BP27" i="5"/>
  <c r="BR27" i="5" s="1"/>
  <c r="D150" i="27" s="1"/>
  <c r="BP26" i="5"/>
  <c r="BR26" i="5" s="1"/>
  <c r="D151" i="26" s="1"/>
  <c r="BP25" i="5"/>
  <c r="BR25" i="5" s="1"/>
  <c r="D151" i="25" s="1"/>
  <c r="BP24" i="5"/>
  <c r="BR24" i="5" s="1"/>
  <c r="D151" i="24" s="1"/>
  <c r="BP23" i="5"/>
  <c r="BR23" i="5" s="1"/>
  <c r="D151" i="23" s="1"/>
  <c r="BP22" i="5"/>
  <c r="BR22" i="5" s="1"/>
  <c r="D151" i="22" s="1"/>
  <c r="BP21" i="5"/>
  <c r="BP20" i="5"/>
  <c r="BR20" i="5" s="1"/>
  <c r="D151" i="20" s="1"/>
  <c r="BP19" i="5"/>
  <c r="BR19" i="5" s="1"/>
  <c r="D151" i="19" s="1"/>
  <c r="BP18" i="5"/>
  <c r="BR18" i="5" s="1"/>
  <c r="D151" i="18" s="1"/>
  <c r="BP17" i="5"/>
  <c r="BR17" i="5" s="1"/>
  <c r="D151" i="17" s="1"/>
  <c r="BP16" i="5"/>
  <c r="BR16" i="5" s="1"/>
  <c r="D151" i="16" s="1"/>
  <c r="BP15" i="5"/>
  <c r="BR15" i="5" s="1"/>
  <c r="D151" i="15" s="1"/>
  <c r="BP14" i="5"/>
  <c r="BR14" i="5" s="1"/>
  <c r="D151" i="14" s="1"/>
  <c r="BP13" i="5"/>
  <c r="BR13" i="5" s="1"/>
  <c r="D151" i="13" s="1"/>
  <c r="BP12" i="5"/>
  <c r="BR12" i="5" s="1"/>
  <c r="D151" i="12" s="1"/>
  <c r="BP11" i="5"/>
  <c r="BR11" i="5" s="1"/>
  <c r="D151" i="11" s="1"/>
  <c r="BP10" i="5"/>
  <c r="BR10" i="5" s="1"/>
  <c r="D151" i="10" s="1"/>
  <c r="BP9" i="5"/>
  <c r="BR9" i="5" s="1"/>
  <c r="D151" i="9" s="1"/>
  <c r="BP8" i="5"/>
  <c r="BR8" i="5" s="1"/>
  <c r="D151" i="3" s="1"/>
  <c r="BL8" i="5"/>
  <c r="BN8" i="5" s="1"/>
  <c r="D150" i="3" s="1"/>
  <c r="BL9" i="5"/>
  <c r="BN9" i="5" s="1"/>
  <c r="D150" i="9" s="1"/>
  <c r="BL10" i="5"/>
  <c r="BL11" i="5"/>
  <c r="BN11" i="5" s="1"/>
  <c r="D150" i="11" s="1"/>
  <c r="BL12" i="5"/>
  <c r="BN12" i="5" s="1"/>
  <c r="D150" i="12" s="1"/>
  <c r="BL13" i="5"/>
  <c r="BN13" i="5" s="1"/>
  <c r="D150" i="13" s="1"/>
  <c r="BL14" i="5"/>
  <c r="BL15" i="5"/>
  <c r="BN15" i="5" s="1"/>
  <c r="D150" i="15" s="1"/>
  <c r="BL16" i="5"/>
  <c r="BN16" i="5" s="1"/>
  <c r="D150" i="16" s="1"/>
  <c r="BL17" i="5"/>
  <c r="BN17" i="5" s="1"/>
  <c r="D150" i="17" s="1"/>
  <c r="BL18" i="5"/>
  <c r="BL19" i="5"/>
  <c r="BN19" i="5" s="1"/>
  <c r="D150" i="19" s="1"/>
  <c r="BL20" i="5"/>
  <c r="BN20" i="5" s="1"/>
  <c r="D150" i="20" s="1"/>
  <c r="BL21" i="5"/>
  <c r="BN21" i="5" s="1"/>
  <c r="D150" i="21" s="1"/>
  <c r="BL22" i="5"/>
  <c r="BL23" i="5"/>
  <c r="BN23" i="5" s="1"/>
  <c r="D150" i="23" s="1"/>
  <c r="BL24" i="5"/>
  <c r="BN24" i="5" s="1"/>
  <c r="D150" i="24" s="1"/>
  <c r="BL25" i="5"/>
  <c r="BN25" i="5" s="1"/>
  <c r="D150" i="25" s="1"/>
  <c r="BL26" i="5"/>
  <c r="BL27" i="5"/>
  <c r="BN27" i="5" s="1"/>
  <c r="D149" i="27" s="1"/>
  <c r="BL28" i="5"/>
  <c r="BN28" i="5" s="1"/>
  <c r="D150" i="28" s="1"/>
  <c r="BH28" i="5"/>
  <c r="BJ28" i="5" s="1"/>
  <c r="D149" i="28" s="1"/>
  <c r="BH27" i="5"/>
  <c r="BJ27" i="5" s="1"/>
  <c r="D148" i="27" s="1"/>
  <c r="BH26" i="5"/>
  <c r="BJ26" i="5" s="1"/>
  <c r="D149" i="26" s="1"/>
  <c r="BH25" i="5"/>
  <c r="BJ25" i="5" s="1"/>
  <c r="D149" i="25" s="1"/>
  <c r="BH24" i="5"/>
  <c r="BJ24" i="5" s="1"/>
  <c r="D149" i="24" s="1"/>
  <c r="BH23" i="5"/>
  <c r="BJ23" i="5" s="1"/>
  <c r="D149" i="23" s="1"/>
  <c r="BH22" i="5"/>
  <c r="BJ22" i="5" s="1"/>
  <c r="D149" i="22" s="1"/>
  <c r="BH21" i="5"/>
  <c r="BJ21" i="5" s="1"/>
  <c r="D149" i="21" s="1"/>
  <c r="BH20" i="5"/>
  <c r="BJ20" i="5" s="1"/>
  <c r="D149" i="20" s="1"/>
  <c r="BH19" i="5"/>
  <c r="BJ19" i="5" s="1"/>
  <c r="D149" i="19" s="1"/>
  <c r="BH18" i="5"/>
  <c r="BJ18" i="5" s="1"/>
  <c r="D149" i="18" s="1"/>
  <c r="BH17" i="5"/>
  <c r="BJ17" i="5" s="1"/>
  <c r="D149" i="17" s="1"/>
  <c r="BH16" i="5"/>
  <c r="BJ16" i="5" s="1"/>
  <c r="D149" i="16" s="1"/>
  <c r="BH15" i="5"/>
  <c r="BJ15" i="5" s="1"/>
  <c r="D149" i="15" s="1"/>
  <c r="BH14" i="5"/>
  <c r="BJ14" i="5" s="1"/>
  <c r="D149" i="14" s="1"/>
  <c r="BH13" i="5"/>
  <c r="BJ13" i="5" s="1"/>
  <c r="D149" i="13" s="1"/>
  <c r="BH12" i="5"/>
  <c r="BJ12" i="5" s="1"/>
  <c r="D149" i="12" s="1"/>
  <c r="BH11" i="5"/>
  <c r="BJ11" i="5" s="1"/>
  <c r="D149" i="11" s="1"/>
  <c r="BH10" i="5"/>
  <c r="BJ10" i="5" s="1"/>
  <c r="D149" i="10" s="1"/>
  <c r="BH9" i="5"/>
  <c r="BH8" i="5"/>
  <c r="BJ8" i="5" s="1"/>
  <c r="D149" i="3" s="1"/>
  <c r="BM26" i="5" l="1"/>
  <c r="DN4" i="5"/>
  <c r="DM13" i="5"/>
  <c r="DJ4" i="5"/>
  <c r="DI9" i="5"/>
  <c r="DI8" i="5"/>
  <c r="DI20" i="5"/>
  <c r="DI13" i="5"/>
  <c r="DF4" i="5"/>
  <c r="DE13" i="5"/>
  <c r="DB4" i="5"/>
  <c r="DA9" i="5"/>
  <c r="DA8" i="5"/>
  <c r="DA20" i="5"/>
  <c r="DA13" i="5"/>
  <c r="CX9" i="5"/>
  <c r="CW9" i="5"/>
  <c r="CT21" i="5"/>
  <c r="D158" i="21" s="1"/>
  <c r="CT25" i="5"/>
  <c r="D158" i="25" s="1"/>
  <c r="CP9" i="5"/>
  <c r="D157" i="9" s="1"/>
  <c r="CP13" i="5"/>
  <c r="CL9" i="5"/>
  <c r="D156" i="9" s="1"/>
  <c r="CL17" i="5"/>
  <c r="CH9" i="5"/>
  <c r="D155" i="9" s="1"/>
  <c r="CH13" i="5"/>
  <c r="D155" i="13" s="1"/>
  <c r="CH17" i="5"/>
  <c r="D155" i="17" s="1"/>
  <c r="CH21" i="5"/>
  <c r="D155" i="21" s="1"/>
  <c r="CH25" i="5"/>
  <c r="D155" i="25" s="1"/>
  <c r="CG11" i="5"/>
  <c r="CD4" i="5"/>
  <c r="CC9" i="5"/>
  <c r="CC13" i="5"/>
  <c r="BZ9" i="5"/>
  <c r="D153" i="9" s="1"/>
  <c r="BZ17" i="5"/>
  <c r="D153" i="17" s="1"/>
  <c r="BV4" i="5"/>
  <c r="BU9" i="5"/>
  <c r="BU13" i="5"/>
  <c r="BQ8" i="5"/>
  <c r="BR21" i="5"/>
  <c r="BQ19" i="5"/>
  <c r="BM15" i="5"/>
  <c r="BM25" i="5"/>
  <c r="BM19" i="5"/>
  <c r="BN26" i="5"/>
  <c r="D150" i="26" s="1"/>
  <c r="BN22" i="5"/>
  <c r="D150" i="22" s="1"/>
  <c r="BN18" i="5"/>
  <c r="D150" i="18" s="1"/>
  <c r="BN14" i="5"/>
  <c r="D150" i="14" s="1"/>
  <c r="BN10" i="5"/>
  <c r="D150" i="10" s="1"/>
  <c r="BI26" i="5"/>
  <c r="BI22" i="5"/>
  <c r="BI18" i="5"/>
  <c r="BI14" i="5"/>
  <c r="BI10" i="5"/>
  <c r="BI27" i="5"/>
  <c r="BI8" i="5"/>
  <c r="BI11" i="5"/>
  <c r="BI19" i="5"/>
  <c r="BI15" i="5"/>
  <c r="BI23" i="5"/>
  <c r="BI9" i="5"/>
  <c r="BI13" i="5"/>
  <c r="BI17" i="5"/>
  <c r="BI21" i="5"/>
  <c r="BI25" i="5"/>
  <c r="BJ9" i="5"/>
  <c r="BI12" i="5"/>
  <c r="BI16" i="5"/>
  <c r="BI20" i="5"/>
  <c r="BI24" i="5"/>
  <c r="BI28" i="5"/>
  <c r="C135" i="25"/>
  <c r="F135" i="25"/>
  <c r="H135" i="25"/>
  <c r="J135" i="25"/>
  <c r="C136" i="25"/>
  <c r="F136" i="25"/>
  <c r="H136" i="25"/>
  <c r="J136" i="25"/>
  <c r="C137" i="25"/>
  <c r="F137" i="25"/>
  <c r="H137" i="25"/>
  <c r="J137" i="25"/>
  <c r="C138" i="25"/>
  <c r="F138" i="25"/>
  <c r="H138" i="25"/>
  <c r="C139" i="25"/>
  <c r="F139" i="25"/>
  <c r="H139" i="25"/>
  <c r="J139" i="25"/>
  <c r="C140" i="25"/>
  <c r="F140" i="25"/>
  <c r="H140" i="25"/>
  <c r="J140" i="25"/>
  <c r="C141" i="25"/>
  <c r="H141" i="25"/>
  <c r="J141" i="25"/>
  <c r="C142" i="25"/>
  <c r="F142" i="25"/>
  <c r="H142" i="25"/>
  <c r="J142" i="25"/>
  <c r="C143" i="25"/>
  <c r="F143" i="25"/>
  <c r="H143" i="25"/>
  <c r="J143" i="25"/>
  <c r="C144" i="25"/>
  <c r="F144" i="25"/>
  <c r="H144" i="25"/>
  <c r="J144" i="25"/>
  <c r="C145" i="25"/>
  <c r="F145" i="25"/>
  <c r="H145" i="25"/>
  <c r="J145" i="25"/>
  <c r="C146" i="25"/>
  <c r="F146" i="25"/>
  <c r="H146" i="25"/>
  <c r="J146" i="25"/>
  <c r="B3" i="4"/>
  <c r="BQ13" i="5" l="1"/>
  <c r="DE9" i="5"/>
  <c r="CC20" i="5"/>
  <c r="BU8" i="5"/>
  <c r="CC8" i="5"/>
  <c r="CL4" i="5"/>
  <c r="D156" i="17"/>
  <c r="CW17" i="5"/>
  <c r="BM14" i="5"/>
  <c r="BM28" i="5"/>
  <c r="BJ4" i="5"/>
  <c r="D149" i="9"/>
  <c r="BM11" i="5"/>
  <c r="BM17" i="5"/>
  <c r="BM21" i="5"/>
  <c r="CW24" i="5"/>
  <c r="CW13" i="5"/>
  <c r="DE27" i="5"/>
  <c r="BM16" i="5"/>
  <c r="BM22" i="5"/>
  <c r="BM10" i="5"/>
  <c r="BM27" i="5"/>
  <c r="BM13" i="5"/>
  <c r="BU27" i="5"/>
  <c r="CW20" i="5"/>
  <c r="CW19" i="5"/>
  <c r="DE20" i="5"/>
  <c r="DM24" i="5"/>
  <c r="BM24" i="5"/>
  <c r="BM12" i="5"/>
  <c r="BM18" i="5"/>
  <c r="BM8" i="5"/>
  <c r="BM23" i="5"/>
  <c r="BM9" i="5"/>
  <c r="BR4" i="5"/>
  <c r="D151" i="21"/>
  <c r="BU20" i="5"/>
  <c r="CC19" i="5"/>
  <c r="CP4" i="5"/>
  <c r="D157" i="13"/>
  <c r="CX4" i="5"/>
  <c r="D159" i="9"/>
  <c r="DA19" i="5"/>
  <c r="DE8" i="5"/>
  <c r="DI19" i="5"/>
  <c r="BM20" i="5"/>
  <c r="BN4" i="5"/>
  <c r="DM20" i="5"/>
  <c r="DM9" i="5"/>
  <c r="DM8" i="5"/>
  <c r="DM27" i="5"/>
  <c r="DM25" i="5"/>
  <c r="DM19" i="5"/>
  <c r="DM22" i="5"/>
  <c r="DM26" i="5"/>
  <c r="DM14" i="5"/>
  <c r="DM10" i="5"/>
  <c r="DM18" i="5"/>
  <c r="DM16" i="5"/>
  <c r="DM21" i="5"/>
  <c r="DM23" i="5"/>
  <c r="DM11" i="5"/>
  <c r="DM28" i="5"/>
  <c r="DM12" i="5"/>
  <c r="DM17" i="5"/>
  <c r="DM15" i="5"/>
  <c r="DI25" i="5"/>
  <c r="DI11" i="5"/>
  <c r="DI24" i="5"/>
  <c r="DI22" i="5"/>
  <c r="DI18" i="5"/>
  <c r="DI14" i="5"/>
  <c r="DI10" i="5"/>
  <c r="DI26" i="5"/>
  <c r="DI16" i="5"/>
  <c r="DI21" i="5"/>
  <c r="DI23" i="5"/>
  <c r="DI27" i="5"/>
  <c r="DI28" i="5"/>
  <c r="DI12" i="5"/>
  <c r="DI17" i="5"/>
  <c r="DI15" i="5"/>
  <c r="DE25" i="5"/>
  <c r="DE19" i="5"/>
  <c r="DE24" i="5"/>
  <c r="DE26" i="5"/>
  <c r="DE22" i="5"/>
  <c r="DE18" i="5"/>
  <c r="DE14" i="5"/>
  <c r="DE10" i="5"/>
  <c r="DE16" i="5"/>
  <c r="DE21" i="5"/>
  <c r="DE23" i="5"/>
  <c r="DE11" i="5"/>
  <c r="DE28" i="5"/>
  <c r="DE12" i="5"/>
  <c r="DE17" i="5"/>
  <c r="DE15" i="5"/>
  <c r="DA25" i="5"/>
  <c r="DA11" i="5"/>
  <c r="DA24" i="5"/>
  <c r="DA26" i="5"/>
  <c r="DA22" i="5"/>
  <c r="DA18" i="5"/>
  <c r="DA14" i="5"/>
  <c r="DA10" i="5"/>
  <c r="DA16" i="5"/>
  <c r="DA21" i="5"/>
  <c r="DA23" i="5"/>
  <c r="DA27" i="5"/>
  <c r="DA28" i="5"/>
  <c r="DA12" i="5"/>
  <c r="DA17" i="5"/>
  <c r="DA15" i="5"/>
  <c r="CW8" i="5"/>
  <c r="CW11" i="5"/>
  <c r="CW26" i="5"/>
  <c r="CW18" i="5"/>
  <c r="CW22" i="5"/>
  <c r="CW14" i="5"/>
  <c r="CW10" i="5"/>
  <c r="CW16" i="5"/>
  <c r="CW25" i="5"/>
  <c r="CW23" i="5"/>
  <c r="CW27" i="5"/>
  <c r="CW28" i="5"/>
  <c r="CW12" i="5"/>
  <c r="CW21" i="5"/>
  <c r="CW15" i="5"/>
  <c r="CT4" i="5"/>
  <c r="CS26" i="5"/>
  <c r="CS22" i="5"/>
  <c r="CS18" i="5"/>
  <c r="CS14" i="5"/>
  <c r="CS10" i="5"/>
  <c r="CS8" i="5"/>
  <c r="CS23" i="5"/>
  <c r="CS19" i="5"/>
  <c r="CS28" i="5"/>
  <c r="CS20" i="5"/>
  <c r="CS17" i="5"/>
  <c r="CS15" i="5"/>
  <c r="CS11" i="5"/>
  <c r="CS16" i="5"/>
  <c r="CS13" i="5"/>
  <c r="CS25" i="5"/>
  <c r="CS24" i="5"/>
  <c r="CS12" i="5"/>
  <c r="CS9" i="5"/>
  <c r="CS27" i="5"/>
  <c r="CS21" i="5"/>
  <c r="CO26" i="5"/>
  <c r="CO18" i="5"/>
  <c r="CO14" i="5"/>
  <c r="CO10" i="5"/>
  <c r="CO22" i="5"/>
  <c r="CO16" i="5"/>
  <c r="CO8" i="5"/>
  <c r="CO23" i="5"/>
  <c r="CO19" i="5"/>
  <c r="CO28" i="5"/>
  <c r="CO25" i="5"/>
  <c r="CO15" i="5"/>
  <c r="CO11" i="5"/>
  <c r="CO24" i="5"/>
  <c r="CO12" i="5"/>
  <c r="CO21" i="5"/>
  <c r="CO9" i="5"/>
  <c r="CO20" i="5"/>
  <c r="CO17" i="5"/>
  <c r="CO27" i="5"/>
  <c r="CO13" i="5"/>
  <c r="CK26" i="5"/>
  <c r="CK18" i="5"/>
  <c r="CK14" i="5"/>
  <c r="CK10" i="5"/>
  <c r="CK22" i="5"/>
  <c r="CK9" i="5"/>
  <c r="CK28" i="5"/>
  <c r="CK16" i="5"/>
  <c r="CK25" i="5"/>
  <c r="CK15" i="5"/>
  <c r="CK19" i="5"/>
  <c r="CK8" i="5"/>
  <c r="CK24" i="5"/>
  <c r="CK12" i="5"/>
  <c r="CK21" i="5"/>
  <c r="CK11" i="5"/>
  <c r="CK23" i="5"/>
  <c r="CK20" i="5"/>
  <c r="CK13" i="5"/>
  <c r="CK17" i="5"/>
  <c r="CK27" i="5"/>
  <c r="CG8" i="5"/>
  <c r="CG16" i="5"/>
  <c r="CG17" i="5"/>
  <c r="CG24" i="5"/>
  <c r="CH4" i="5"/>
  <c r="CG26" i="5"/>
  <c r="CG22" i="5"/>
  <c r="CG18" i="5"/>
  <c r="CG14" i="5"/>
  <c r="CG10" i="5"/>
  <c r="CG23" i="5"/>
  <c r="CG9" i="5"/>
  <c r="CG28" i="5"/>
  <c r="CG20" i="5"/>
  <c r="CG12" i="5"/>
  <c r="CG15" i="5"/>
  <c r="CG27" i="5"/>
  <c r="CG21" i="5"/>
  <c r="CG25" i="5"/>
  <c r="CG19" i="5"/>
  <c r="CG13" i="5"/>
  <c r="CC25" i="5"/>
  <c r="CC11" i="5"/>
  <c r="CC24" i="5"/>
  <c r="CC10" i="5"/>
  <c r="CC26" i="5"/>
  <c r="CC22" i="5"/>
  <c r="CC18" i="5"/>
  <c r="CC14" i="5"/>
  <c r="CC16" i="5"/>
  <c r="CC21" i="5"/>
  <c r="CC23" i="5"/>
  <c r="CC27" i="5"/>
  <c r="CC28" i="5"/>
  <c r="CC12" i="5"/>
  <c r="CC17" i="5"/>
  <c r="CC15" i="5"/>
  <c r="BZ4" i="5"/>
  <c r="BY26" i="5"/>
  <c r="BY22" i="5"/>
  <c r="BY18" i="5"/>
  <c r="BY14" i="5"/>
  <c r="BY10" i="5"/>
  <c r="BY8" i="5"/>
  <c r="BY23" i="5"/>
  <c r="BY28" i="5"/>
  <c r="BY25" i="5"/>
  <c r="BY19" i="5"/>
  <c r="BY24" i="5"/>
  <c r="BY12" i="5"/>
  <c r="BY21" i="5"/>
  <c r="BY17" i="5"/>
  <c r="BY11" i="5"/>
  <c r="BY27" i="5"/>
  <c r="BY16" i="5"/>
  <c r="BY15" i="5"/>
  <c r="BY20" i="5"/>
  <c r="BY13" i="5"/>
  <c r="BY9" i="5"/>
  <c r="BU25" i="5"/>
  <c r="BU11" i="5"/>
  <c r="BU24" i="5"/>
  <c r="BU22" i="5"/>
  <c r="BU18" i="5"/>
  <c r="BU14" i="5"/>
  <c r="BU10" i="5"/>
  <c r="BU26" i="5"/>
  <c r="BU16" i="5"/>
  <c r="BU21" i="5"/>
  <c r="BU23" i="5"/>
  <c r="BU19" i="5"/>
  <c r="BU28" i="5"/>
  <c r="BU12" i="5"/>
  <c r="BU17" i="5"/>
  <c r="BU15" i="5"/>
  <c r="BQ26" i="5"/>
  <c r="BQ22" i="5"/>
  <c r="BQ14" i="5"/>
  <c r="BQ10" i="5"/>
  <c r="BQ18" i="5"/>
  <c r="BQ20" i="5"/>
  <c r="BQ17" i="5"/>
  <c r="BQ23" i="5"/>
  <c r="BQ11" i="5"/>
  <c r="BQ28" i="5"/>
  <c r="BQ16" i="5"/>
  <c r="BQ9" i="5"/>
  <c r="BQ15" i="5"/>
  <c r="BQ24" i="5"/>
  <c r="BQ12" i="5"/>
  <c r="BQ25" i="5"/>
  <c r="BQ27" i="5"/>
  <c r="BQ21" i="5"/>
  <c r="C134" i="27"/>
  <c r="F134" i="27"/>
  <c r="H134" i="27"/>
  <c r="J134" i="27"/>
  <c r="C135" i="27"/>
  <c r="F135" i="27"/>
  <c r="H135" i="27"/>
  <c r="J135" i="27"/>
  <c r="C136" i="27"/>
  <c r="F136" i="27"/>
  <c r="H136" i="27"/>
  <c r="J136" i="27"/>
  <c r="C137" i="27"/>
  <c r="F137" i="27"/>
  <c r="H137" i="27"/>
  <c r="C138" i="27"/>
  <c r="F138" i="27"/>
  <c r="H138" i="27"/>
  <c r="J138" i="27"/>
  <c r="C139" i="27"/>
  <c r="F139" i="27"/>
  <c r="H139" i="27"/>
  <c r="J139" i="27"/>
  <c r="C140" i="27"/>
  <c r="H140" i="27"/>
  <c r="J140" i="27"/>
  <c r="C141" i="27"/>
  <c r="F141" i="27"/>
  <c r="H141" i="27"/>
  <c r="J141" i="27"/>
  <c r="C142" i="27"/>
  <c r="F142" i="27"/>
  <c r="H142" i="27"/>
  <c r="J142" i="27"/>
  <c r="C143" i="27"/>
  <c r="F143" i="27"/>
  <c r="H143" i="27"/>
  <c r="J143" i="27"/>
  <c r="C144" i="27"/>
  <c r="F144" i="27"/>
  <c r="H144" i="27"/>
  <c r="J144" i="27"/>
  <c r="C145" i="27"/>
  <c r="F145" i="27"/>
  <c r="H145" i="27"/>
  <c r="J145" i="27"/>
  <c r="J89" i="3"/>
  <c r="H89" i="3"/>
  <c r="F89" i="3"/>
  <c r="C89" i="3"/>
  <c r="J88" i="3"/>
  <c r="H88" i="3"/>
  <c r="F88" i="3"/>
  <c r="C88" i="3"/>
  <c r="J87" i="3"/>
  <c r="H87" i="3"/>
  <c r="F87" i="3"/>
  <c r="C87" i="3"/>
  <c r="J86" i="3"/>
  <c r="H86" i="3"/>
  <c r="C86" i="3"/>
  <c r="J85" i="3"/>
  <c r="H85" i="3"/>
  <c r="F85" i="3"/>
  <c r="C85" i="3"/>
  <c r="J84" i="3"/>
  <c r="H84" i="3"/>
  <c r="C84" i="3"/>
  <c r="J83" i="3"/>
  <c r="H83" i="3"/>
  <c r="F83" i="3"/>
  <c r="C83" i="3"/>
  <c r="J82" i="3"/>
  <c r="H82" i="3"/>
  <c r="F82" i="3"/>
  <c r="C82" i="3"/>
  <c r="J81" i="3"/>
  <c r="H81" i="3"/>
  <c r="F81" i="3"/>
  <c r="C81" i="3"/>
  <c r="J80" i="3"/>
  <c r="H80" i="3"/>
  <c r="F80" i="3"/>
  <c r="C80" i="3"/>
  <c r="J79" i="3"/>
  <c r="H79" i="3"/>
  <c r="F79" i="3"/>
  <c r="C79" i="3"/>
  <c r="J78" i="3"/>
  <c r="H78" i="3"/>
  <c r="F78" i="3"/>
  <c r="C78" i="3"/>
  <c r="J77" i="3"/>
  <c r="H77" i="3"/>
  <c r="F77" i="3"/>
  <c r="C77" i="3"/>
  <c r="J76" i="3"/>
  <c r="H76" i="3"/>
  <c r="F76" i="3"/>
  <c r="C76" i="3"/>
  <c r="J75" i="3"/>
  <c r="H75" i="3"/>
  <c r="F75" i="3"/>
  <c r="C75" i="3"/>
  <c r="J89" i="9"/>
  <c r="H89" i="9"/>
  <c r="F89" i="9"/>
  <c r="C89" i="9"/>
  <c r="J88" i="9"/>
  <c r="H88" i="9"/>
  <c r="F88" i="9"/>
  <c r="C88" i="9"/>
  <c r="J87" i="9"/>
  <c r="H87" i="9"/>
  <c r="F87" i="9"/>
  <c r="C87" i="9"/>
  <c r="J86" i="9"/>
  <c r="H86" i="9"/>
  <c r="C86" i="9"/>
  <c r="J85" i="9"/>
  <c r="H85" i="9"/>
  <c r="F85" i="9"/>
  <c r="C85" i="9"/>
  <c r="J84" i="9"/>
  <c r="H84" i="9"/>
  <c r="C84" i="9"/>
  <c r="J83" i="9"/>
  <c r="H83" i="9"/>
  <c r="F83" i="9"/>
  <c r="C83" i="9"/>
  <c r="J82" i="9"/>
  <c r="H82" i="9"/>
  <c r="F82" i="9"/>
  <c r="C82" i="9"/>
  <c r="J81" i="9"/>
  <c r="H81" i="9"/>
  <c r="F81" i="9"/>
  <c r="C81" i="9"/>
  <c r="J80" i="9"/>
  <c r="H80" i="9"/>
  <c r="F80" i="9"/>
  <c r="C80" i="9"/>
  <c r="J79" i="9"/>
  <c r="H79" i="9"/>
  <c r="F79" i="9"/>
  <c r="C79" i="9"/>
  <c r="J78" i="9"/>
  <c r="H78" i="9"/>
  <c r="F78" i="9"/>
  <c r="C78" i="9"/>
  <c r="J77" i="9"/>
  <c r="H77" i="9"/>
  <c r="F77" i="9"/>
  <c r="C77" i="9"/>
  <c r="J76" i="9"/>
  <c r="H76" i="9"/>
  <c r="F76" i="9"/>
  <c r="C76" i="9"/>
  <c r="J75" i="9"/>
  <c r="H75" i="9"/>
  <c r="F75" i="9"/>
  <c r="C75" i="9"/>
  <c r="J89" i="10"/>
  <c r="H89" i="10"/>
  <c r="F89" i="10"/>
  <c r="C89" i="10"/>
  <c r="J88" i="10"/>
  <c r="H88" i="10"/>
  <c r="F88" i="10"/>
  <c r="C88" i="10"/>
  <c r="J87" i="10"/>
  <c r="H87" i="10"/>
  <c r="F87" i="10"/>
  <c r="C87" i="10"/>
  <c r="J86" i="10"/>
  <c r="H86" i="10"/>
  <c r="C86" i="10"/>
  <c r="J85" i="10"/>
  <c r="H85" i="10"/>
  <c r="F85" i="10"/>
  <c r="C85" i="10"/>
  <c r="J84" i="10"/>
  <c r="H84" i="10"/>
  <c r="C84" i="10"/>
  <c r="J83" i="10"/>
  <c r="H83" i="10"/>
  <c r="F83" i="10"/>
  <c r="C83" i="10"/>
  <c r="J82" i="10"/>
  <c r="H82" i="10"/>
  <c r="F82" i="10"/>
  <c r="C82" i="10"/>
  <c r="J81" i="10"/>
  <c r="H81" i="10"/>
  <c r="F81" i="10"/>
  <c r="C81" i="10"/>
  <c r="J80" i="10"/>
  <c r="H80" i="10"/>
  <c r="F80" i="10"/>
  <c r="C80" i="10"/>
  <c r="J79" i="10"/>
  <c r="H79" i="10"/>
  <c r="F79" i="10"/>
  <c r="C79" i="10"/>
  <c r="J78" i="10"/>
  <c r="H78" i="10"/>
  <c r="F78" i="10"/>
  <c r="C78" i="10"/>
  <c r="J77" i="10"/>
  <c r="H77" i="10"/>
  <c r="F77" i="10"/>
  <c r="C77" i="10"/>
  <c r="J76" i="10"/>
  <c r="H76" i="10"/>
  <c r="F76" i="10"/>
  <c r="C76" i="10"/>
  <c r="J75" i="10"/>
  <c r="H75" i="10"/>
  <c r="F75" i="10"/>
  <c r="C75" i="10"/>
  <c r="J89" i="11"/>
  <c r="H89" i="11"/>
  <c r="F89" i="11"/>
  <c r="C89" i="11"/>
  <c r="J88" i="11"/>
  <c r="H88" i="11"/>
  <c r="F88" i="11"/>
  <c r="C88" i="11"/>
  <c r="J87" i="11"/>
  <c r="H87" i="11"/>
  <c r="F87" i="11"/>
  <c r="C87" i="11"/>
  <c r="J86" i="11"/>
  <c r="H86" i="11"/>
  <c r="C86" i="11"/>
  <c r="J85" i="11"/>
  <c r="H85" i="11"/>
  <c r="F85" i="11"/>
  <c r="C85" i="11"/>
  <c r="J84" i="11"/>
  <c r="H84" i="11"/>
  <c r="C84" i="11"/>
  <c r="J83" i="11"/>
  <c r="H83" i="11"/>
  <c r="F83" i="11"/>
  <c r="C83" i="11"/>
  <c r="J82" i="11"/>
  <c r="H82" i="11"/>
  <c r="F82" i="11"/>
  <c r="C82" i="11"/>
  <c r="J81" i="11"/>
  <c r="H81" i="11"/>
  <c r="F81" i="11"/>
  <c r="C81" i="11"/>
  <c r="J80" i="11"/>
  <c r="H80" i="11"/>
  <c r="F80" i="11"/>
  <c r="C80" i="11"/>
  <c r="J79" i="11"/>
  <c r="H79" i="11"/>
  <c r="F79" i="11"/>
  <c r="C79" i="11"/>
  <c r="J78" i="11"/>
  <c r="H78" i="11"/>
  <c r="F78" i="11"/>
  <c r="C78" i="11"/>
  <c r="J77" i="11"/>
  <c r="H77" i="11"/>
  <c r="F77" i="11"/>
  <c r="C77" i="11"/>
  <c r="J76" i="11"/>
  <c r="H76" i="11"/>
  <c r="F76" i="11"/>
  <c r="C76" i="11"/>
  <c r="J75" i="11"/>
  <c r="H75" i="11"/>
  <c r="F75" i="11"/>
  <c r="C75" i="11"/>
  <c r="J89" i="12"/>
  <c r="H89" i="12"/>
  <c r="F89" i="12"/>
  <c r="C89" i="12"/>
  <c r="J88" i="12"/>
  <c r="H88" i="12"/>
  <c r="F88" i="12"/>
  <c r="C88" i="12"/>
  <c r="J87" i="12"/>
  <c r="H87" i="12"/>
  <c r="F87" i="12"/>
  <c r="C87" i="12"/>
  <c r="J86" i="12"/>
  <c r="H86" i="12"/>
  <c r="C86" i="12"/>
  <c r="J85" i="12"/>
  <c r="H85" i="12"/>
  <c r="F85" i="12"/>
  <c r="C85" i="12"/>
  <c r="J84" i="12"/>
  <c r="H84" i="12"/>
  <c r="C84" i="12"/>
  <c r="J83" i="12"/>
  <c r="H83" i="12"/>
  <c r="F83" i="12"/>
  <c r="C83" i="12"/>
  <c r="J82" i="12"/>
  <c r="H82" i="12"/>
  <c r="F82" i="12"/>
  <c r="C82" i="12"/>
  <c r="J81" i="12"/>
  <c r="H81" i="12"/>
  <c r="F81" i="12"/>
  <c r="C81" i="12"/>
  <c r="J80" i="12"/>
  <c r="H80" i="12"/>
  <c r="F80" i="12"/>
  <c r="C80" i="12"/>
  <c r="J79" i="12"/>
  <c r="H79" i="12"/>
  <c r="F79" i="12"/>
  <c r="C79" i="12"/>
  <c r="J78" i="12"/>
  <c r="H78" i="12"/>
  <c r="F78" i="12"/>
  <c r="C78" i="12"/>
  <c r="J77" i="12"/>
  <c r="H77" i="12"/>
  <c r="F77" i="12"/>
  <c r="C77" i="12"/>
  <c r="J76" i="12"/>
  <c r="H76" i="12"/>
  <c r="F76" i="12"/>
  <c r="C76" i="12"/>
  <c r="J75" i="12"/>
  <c r="H75" i="12"/>
  <c r="F75" i="12"/>
  <c r="C75" i="12"/>
  <c r="J89" i="13"/>
  <c r="H89" i="13"/>
  <c r="F89" i="13"/>
  <c r="C89" i="13"/>
  <c r="J88" i="13"/>
  <c r="H88" i="13"/>
  <c r="F88" i="13"/>
  <c r="C88" i="13"/>
  <c r="J87" i="13"/>
  <c r="H87" i="13"/>
  <c r="F87" i="13"/>
  <c r="C87" i="13"/>
  <c r="J86" i="13"/>
  <c r="H86" i="13"/>
  <c r="C86" i="13"/>
  <c r="J85" i="13"/>
  <c r="H85" i="13"/>
  <c r="F85" i="13"/>
  <c r="C85" i="13"/>
  <c r="J84" i="13"/>
  <c r="H84" i="13"/>
  <c r="C84" i="13"/>
  <c r="J83" i="13"/>
  <c r="H83" i="13"/>
  <c r="F83" i="13"/>
  <c r="C83" i="13"/>
  <c r="J82" i="13"/>
  <c r="H82" i="13"/>
  <c r="F82" i="13"/>
  <c r="C82" i="13"/>
  <c r="J81" i="13"/>
  <c r="H81" i="13"/>
  <c r="F81" i="13"/>
  <c r="C81" i="13"/>
  <c r="J80" i="13"/>
  <c r="H80" i="13"/>
  <c r="F80" i="13"/>
  <c r="C80" i="13"/>
  <c r="J79" i="13"/>
  <c r="H79" i="13"/>
  <c r="F79" i="13"/>
  <c r="C79" i="13"/>
  <c r="J78" i="13"/>
  <c r="H78" i="13"/>
  <c r="F78" i="13"/>
  <c r="C78" i="13"/>
  <c r="J77" i="13"/>
  <c r="H77" i="13"/>
  <c r="F77" i="13"/>
  <c r="C77" i="13"/>
  <c r="J76" i="13"/>
  <c r="H76" i="13"/>
  <c r="F76" i="13"/>
  <c r="C76" i="13"/>
  <c r="J75" i="13"/>
  <c r="H75" i="13"/>
  <c r="F75" i="13"/>
  <c r="C75" i="13"/>
  <c r="J89" i="14"/>
  <c r="H89" i="14"/>
  <c r="F89" i="14"/>
  <c r="C89" i="14"/>
  <c r="J88" i="14"/>
  <c r="H88" i="14"/>
  <c r="F88" i="14"/>
  <c r="C88" i="14"/>
  <c r="J87" i="14"/>
  <c r="H87" i="14"/>
  <c r="F87" i="14"/>
  <c r="C87" i="14"/>
  <c r="J86" i="14"/>
  <c r="H86" i="14"/>
  <c r="C86" i="14"/>
  <c r="J85" i="14"/>
  <c r="H85" i="14"/>
  <c r="F85" i="14"/>
  <c r="C85" i="14"/>
  <c r="J84" i="14"/>
  <c r="H84" i="14"/>
  <c r="C84" i="14"/>
  <c r="J83" i="14"/>
  <c r="H83" i="14"/>
  <c r="F83" i="14"/>
  <c r="C83" i="14"/>
  <c r="J82" i="14"/>
  <c r="H82" i="14"/>
  <c r="F82" i="14"/>
  <c r="C82" i="14"/>
  <c r="J81" i="14"/>
  <c r="H81" i="14"/>
  <c r="F81" i="14"/>
  <c r="C81" i="14"/>
  <c r="J80" i="14"/>
  <c r="H80" i="14"/>
  <c r="F80" i="14"/>
  <c r="C80" i="14"/>
  <c r="J79" i="14"/>
  <c r="H79" i="14"/>
  <c r="F79" i="14"/>
  <c r="C79" i="14"/>
  <c r="J78" i="14"/>
  <c r="H78" i="14"/>
  <c r="F78" i="14"/>
  <c r="C78" i="14"/>
  <c r="J77" i="14"/>
  <c r="H77" i="14"/>
  <c r="F77" i="14"/>
  <c r="C77" i="14"/>
  <c r="J76" i="14"/>
  <c r="H76" i="14"/>
  <c r="F76" i="14"/>
  <c r="C76" i="14"/>
  <c r="J75" i="14"/>
  <c r="H75" i="14"/>
  <c r="F75" i="14"/>
  <c r="C75" i="14"/>
  <c r="J89" i="15"/>
  <c r="H89" i="15"/>
  <c r="F89" i="15"/>
  <c r="C89" i="15"/>
  <c r="J88" i="15"/>
  <c r="H88" i="15"/>
  <c r="F88" i="15"/>
  <c r="C88" i="15"/>
  <c r="J87" i="15"/>
  <c r="H87" i="15"/>
  <c r="F87" i="15"/>
  <c r="C87" i="15"/>
  <c r="J86" i="15"/>
  <c r="H86" i="15"/>
  <c r="C86" i="15"/>
  <c r="J85" i="15"/>
  <c r="H85" i="15"/>
  <c r="F85" i="15"/>
  <c r="C85" i="15"/>
  <c r="J84" i="15"/>
  <c r="H84" i="15"/>
  <c r="C84" i="15"/>
  <c r="J83" i="15"/>
  <c r="H83" i="15"/>
  <c r="F83" i="15"/>
  <c r="C83" i="15"/>
  <c r="J82" i="15"/>
  <c r="H82" i="15"/>
  <c r="F82" i="15"/>
  <c r="C82" i="15"/>
  <c r="J81" i="15"/>
  <c r="H81" i="15"/>
  <c r="F81" i="15"/>
  <c r="C81" i="15"/>
  <c r="J80" i="15"/>
  <c r="H80" i="15"/>
  <c r="F80" i="15"/>
  <c r="C80" i="15"/>
  <c r="J79" i="15"/>
  <c r="H79" i="15"/>
  <c r="F79" i="15"/>
  <c r="C79" i="15"/>
  <c r="J78" i="15"/>
  <c r="H78" i="15"/>
  <c r="F78" i="15"/>
  <c r="C78" i="15"/>
  <c r="J77" i="15"/>
  <c r="H77" i="15"/>
  <c r="F77" i="15"/>
  <c r="C77" i="15"/>
  <c r="J76" i="15"/>
  <c r="H76" i="15"/>
  <c r="F76" i="15"/>
  <c r="C76" i="15"/>
  <c r="J75" i="15"/>
  <c r="H75" i="15"/>
  <c r="F75" i="15"/>
  <c r="C75" i="15"/>
  <c r="J89" i="16"/>
  <c r="H89" i="16"/>
  <c r="F89" i="16"/>
  <c r="C89" i="16"/>
  <c r="J88" i="16"/>
  <c r="H88" i="16"/>
  <c r="F88" i="16"/>
  <c r="C88" i="16"/>
  <c r="J87" i="16"/>
  <c r="H87" i="16"/>
  <c r="F87" i="16"/>
  <c r="C87" i="16"/>
  <c r="J86" i="16"/>
  <c r="H86" i="16"/>
  <c r="C86" i="16"/>
  <c r="J85" i="16"/>
  <c r="H85" i="16"/>
  <c r="F85" i="16"/>
  <c r="C85" i="16"/>
  <c r="J84" i="16"/>
  <c r="H84" i="16"/>
  <c r="C84" i="16"/>
  <c r="J83" i="16"/>
  <c r="H83" i="16"/>
  <c r="F83" i="16"/>
  <c r="C83" i="16"/>
  <c r="J82" i="16"/>
  <c r="H82" i="16"/>
  <c r="F82" i="16"/>
  <c r="C82" i="16"/>
  <c r="J81" i="16"/>
  <c r="H81" i="16"/>
  <c r="F81" i="16"/>
  <c r="C81" i="16"/>
  <c r="J80" i="16"/>
  <c r="H80" i="16"/>
  <c r="F80" i="16"/>
  <c r="C80" i="16"/>
  <c r="J79" i="16"/>
  <c r="H79" i="16"/>
  <c r="F79" i="16"/>
  <c r="C79" i="16"/>
  <c r="J78" i="16"/>
  <c r="H78" i="16"/>
  <c r="F78" i="16"/>
  <c r="C78" i="16"/>
  <c r="J77" i="16"/>
  <c r="H77" i="16"/>
  <c r="F77" i="16"/>
  <c r="C77" i="16"/>
  <c r="J76" i="16"/>
  <c r="H76" i="16"/>
  <c r="F76" i="16"/>
  <c r="C76" i="16"/>
  <c r="J75" i="16"/>
  <c r="H75" i="16"/>
  <c r="F75" i="16"/>
  <c r="C75" i="16"/>
  <c r="J89" i="17"/>
  <c r="H89" i="17"/>
  <c r="F89" i="17"/>
  <c r="C89" i="17"/>
  <c r="J88" i="17"/>
  <c r="H88" i="17"/>
  <c r="F88" i="17"/>
  <c r="C88" i="17"/>
  <c r="J87" i="17"/>
  <c r="H87" i="17"/>
  <c r="F87" i="17"/>
  <c r="C87" i="17"/>
  <c r="J86" i="17"/>
  <c r="H86" i="17"/>
  <c r="C86" i="17"/>
  <c r="J85" i="17"/>
  <c r="H85" i="17"/>
  <c r="F85" i="17"/>
  <c r="C85" i="17"/>
  <c r="J84" i="17"/>
  <c r="H84" i="17"/>
  <c r="C84" i="17"/>
  <c r="J83" i="17"/>
  <c r="H83" i="17"/>
  <c r="F83" i="17"/>
  <c r="C83" i="17"/>
  <c r="J82" i="17"/>
  <c r="H82" i="17"/>
  <c r="F82" i="17"/>
  <c r="C82" i="17"/>
  <c r="J81" i="17"/>
  <c r="H81" i="17"/>
  <c r="F81" i="17"/>
  <c r="C81" i="17"/>
  <c r="J80" i="17"/>
  <c r="H80" i="17"/>
  <c r="F80" i="17"/>
  <c r="C80" i="17"/>
  <c r="J79" i="17"/>
  <c r="H79" i="17"/>
  <c r="F79" i="17"/>
  <c r="C79" i="17"/>
  <c r="J78" i="17"/>
  <c r="H78" i="17"/>
  <c r="F78" i="17"/>
  <c r="C78" i="17"/>
  <c r="J77" i="17"/>
  <c r="H77" i="17"/>
  <c r="F77" i="17"/>
  <c r="C77" i="17"/>
  <c r="J76" i="17"/>
  <c r="H76" i="17"/>
  <c r="F76" i="17"/>
  <c r="C76" i="17"/>
  <c r="J75" i="17"/>
  <c r="H75" i="17"/>
  <c r="F75" i="17"/>
  <c r="C75" i="17"/>
  <c r="J89" i="18"/>
  <c r="H89" i="18"/>
  <c r="F89" i="18"/>
  <c r="C89" i="18"/>
  <c r="J88" i="18"/>
  <c r="H88" i="18"/>
  <c r="F88" i="18"/>
  <c r="C88" i="18"/>
  <c r="J87" i="18"/>
  <c r="H87" i="18"/>
  <c r="F87" i="18"/>
  <c r="C87" i="18"/>
  <c r="J86" i="18"/>
  <c r="H86" i="18"/>
  <c r="C86" i="18"/>
  <c r="J85" i="18"/>
  <c r="H85" i="18"/>
  <c r="F85" i="18"/>
  <c r="C85" i="18"/>
  <c r="J84" i="18"/>
  <c r="H84" i="18"/>
  <c r="C84" i="18"/>
  <c r="J83" i="18"/>
  <c r="H83" i="18"/>
  <c r="F83" i="18"/>
  <c r="C83" i="18"/>
  <c r="J82" i="18"/>
  <c r="H82" i="18"/>
  <c r="F82" i="18"/>
  <c r="C82" i="18"/>
  <c r="J81" i="18"/>
  <c r="H81" i="18"/>
  <c r="F81" i="18"/>
  <c r="C81" i="18"/>
  <c r="J80" i="18"/>
  <c r="H80" i="18"/>
  <c r="F80" i="18"/>
  <c r="C80" i="18"/>
  <c r="J79" i="18"/>
  <c r="H79" i="18"/>
  <c r="F79" i="18"/>
  <c r="C79" i="18"/>
  <c r="J78" i="18"/>
  <c r="H78" i="18"/>
  <c r="F78" i="18"/>
  <c r="C78" i="18"/>
  <c r="J77" i="18"/>
  <c r="H77" i="18"/>
  <c r="F77" i="18"/>
  <c r="C77" i="18"/>
  <c r="J76" i="18"/>
  <c r="H76" i="18"/>
  <c r="F76" i="18"/>
  <c r="C76" i="18"/>
  <c r="J75" i="18"/>
  <c r="H75" i="18"/>
  <c r="F75" i="18"/>
  <c r="C75" i="18"/>
  <c r="J89" i="19"/>
  <c r="H89" i="19"/>
  <c r="F89" i="19"/>
  <c r="C89" i="19"/>
  <c r="J88" i="19"/>
  <c r="H88" i="19"/>
  <c r="F88" i="19"/>
  <c r="C88" i="19"/>
  <c r="J87" i="19"/>
  <c r="H87" i="19"/>
  <c r="F87" i="19"/>
  <c r="C87" i="19"/>
  <c r="J86" i="19"/>
  <c r="H86" i="19"/>
  <c r="C86" i="19"/>
  <c r="J85" i="19"/>
  <c r="H85" i="19"/>
  <c r="F85" i="19"/>
  <c r="C85" i="19"/>
  <c r="J84" i="19"/>
  <c r="H84" i="19"/>
  <c r="C84" i="19"/>
  <c r="J83" i="19"/>
  <c r="H83" i="19"/>
  <c r="F83" i="19"/>
  <c r="C83" i="19"/>
  <c r="J82" i="19"/>
  <c r="H82" i="19"/>
  <c r="F82" i="19"/>
  <c r="C82" i="19"/>
  <c r="J81" i="19"/>
  <c r="H81" i="19"/>
  <c r="F81" i="19"/>
  <c r="C81" i="19"/>
  <c r="J80" i="19"/>
  <c r="H80" i="19"/>
  <c r="F80" i="19"/>
  <c r="C80" i="19"/>
  <c r="J79" i="19"/>
  <c r="H79" i="19"/>
  <c r="F79" i="19"/>
  <c r="C79" i="19"/>
  <c r="J78" i="19"/>
  <c r="H78" i="19"/>
  <c r="F78" i="19"/>
  <c r="C78" i="19"/>
  <c r="J77" i="19"/>
  <c r="H77" i="19"/>
  <c r="F77" i="19"/>
  <c r="C77" i="19"/>
  <c r="J76" i="19"/>
  <c r="H76" i="19"/>
  <c r="F76" i="19"/>
  <c r="C76" i="19"/>
  <c r="J75" i="19"/>
  <c r="H75" i="19"/>
  <c r="F75" i="19"/>
  <c r="C75" i="19"/>
  <c r="J89" i="20"/>
  <c r="H89" i="20"/>
  <c r="F89" i="20"/>
  <c r="C89" i="20"/>
  <c r="J88" i="20"/>
  <c r="H88" i="20"/>
  <c r="F88" i="20"/>
  <c r="C88" i="20"/>
  <c r="J87" i="20"/>
  <c r="H87" i="20"/>
  <c r="F87" i="20"/>
  <c r="C87" i="20"/>
  <c r="J86" i="20"/>
  <c r="H86" i="20"/>
  <c r="C86" i="20"/>
  <c r="J85" i="20"/>
  <c r="H85" i="20"/>
  <c r="F85" i="20"/>
  <c r="C85" i="20"/>
  <c r="J84" i="20"/>
  <c r="H84" i="20"/>
  <c r="C84" i="20"/>
  <c r="J83" i="20"/>
  <c r="H83" i="20"/>
  <c r="F83" i="20"/>
  <c r="C83" i="20"/>
  <c r="J82" i="20"/>
  <c r="H82" i="20"/>
  <c r="F82" i="20"/>
  <c r="C82" i="20"/>
  <c r="J81" i="20"/>
  <c r="H81" i="20"/>
  <c r="F81" i="20"/>
  <c r="C81" i="20"/>
  <c r="J80" i="20"/>
  <c r="H80" i="20"/>
  <c r="F80" i="20"/>
  <c r="C80" i="20"/>
  <c r="J79" i="20"/>
  <c r="H79" i="20"/>
  <c r="F79" i="20"/>
  <c r="C79" i="20"/>
  <c r="J78" i="20"/>
  <c r="H78" i="20"/>
  <c r="F78" i="20"/>
  <c r="C78" i="20"/>
  <c r="J77" i="20"/>
  <c r="H77" i="20"/>
  <c r="F77" i="20"/>
  <c r="C77" i="20"/>
  <c r="J76" i="20"/>
  <c r="H76" i="20"/>
  <c r="F76" i="20"/>
  <c r="C76" i="20"/>
  <c r="J75" i="20"/>
  <c r="H75" i="20"/>
  <c r="F75" i="20"/>
  <c r="C75" i="20"/>
  <c r="J89" i="21"/>
  <c r="H89" i="21"/>
  <c r="F89" i="21"/>
  <c r="C89" i="21"/>
  <c r="J88" i="21"/>
  <c r="H88" i="21"/>
  <c r="F88" i="21"/>
  <c r="C88" i="21"/>
  <c r="J87" i="21"/>
  <c r="H87" i="21"/>
  <c r="F87" i="21"/>
  <c r="C87" i="21"/>
  <c r="J86" i="21"/>
  <c r="H86" i="21"/>
  <c r="C86" i="21"/>
  <c r="J85" i="21"/>
  <c r="H85" i="21"/>
  <c r="F85" i="21"/>
  <c r="C85" i="21"/>
  <c r="J84" i="21"/>
  <c r="H84" i="21"/>
  <c r="C84" i="21"/>
  <c r="J83" i="21"/>
  <c r="H83" i="21"/>
  <c r="F83" i="21"/>
  <c r="C83" i="21"/>
  <c r="J82" i="21"/>
  <c r="H82" i="21"/>
  <c r="F82" i="21"/>
  <c r="C82" i="21"/>
  <c r="J81" i="21"/>
  <c r="H81" i="21"/>
  <c r="F81" i="21"/>
  <c r="C81" i="21"/>
  <c r="J80" i="21"/>
  <c r="H80" i="21"/>
  <c r="F80" i="21"/>
  <c r="C80" i="21"/>
  <c r="J79" i="21"/>
  <c r="H79" i="21"/>
  <c r="F79" i="21"/>
  <c r="C79" i="21"/>
  <c r="J78" i="21"/>
  <c r="H78" i="21"/>
  <c r="F78" i="21"/>
  <c r="C78" i="21"/>
  <c r="J77" i="21"/>
  <c r="H77" i="21"/>
  <c r="F77" i="21"/>
  <c r="C77" i="21"/>
  <c r="J76" i="21"/>
  <c r="H76" i="21"/>
  <c r="F76" i="21"/>
  <c r="C76" i="21"/>
  <c r="J75" i="21"/>
  <c r="H75" i="21"/>
  <c r="F75" i="21"/>
  <c r="C75" i="21"/>
  <c r="J89" i="22"/>
  <c r="H89" i="22"/>
  <c r="F89" i="22"/>
  <c r="C89" i="22"/>
  <c r="J88" i="22"/>
  <c r="H88" i="22"/>
  <c r="F88" i="22"/>
  <c r="C88" i="22"/>
  <c r="J87" i="22"/>
  <c r="H87" i="22"/>
  <c r="F87" i="22"/>
  <c r="C87" i="22"/>
  <c r="J86" i="22"/>
  <c r="H86" i="22"/>
  <c r="C86" i="22"/>
  <c r="J85" i="22"/>
  <c r="H85" i="22"/>
  <c r="F85" i="22"/>
  <c r="C85" i="22"/>
  <c r="J84" i="22"/>
  <c r="H84" i="22"/>
  <c r="C84" i="22"/>
  <c r="J83" i="22"/>
  <c r="H83" i="22"/>
  <c r="F83" i="22"/>
  <c r="C83" i="22"/>
  <c r="J82" i="22"/>
  <c r="H82" i="22"/>
  <c r="F82" i="22"/>
  <c r="C82" i="22"/>
  <c r="J81" i="22"/>
  <c r="H81" i="22"/>
  <c r="F81" i="22"/>
  <c r="C81" i="22"/>
  <c r="J80" i="22"/>
  <c r="H80" i="22"/>
  <c r="F80" i="22"/>
  <c r="C80" i="22"/>
  <c r="J79" i="22"/>
  <c r="H79" i="22"/>
  <c r="F79" i="22"/>
  <c r="C79" i="22"/>
  <c r="J78" i="22"/>
  <c r="H78" i="22"/>
  <c r="F78" i="22"/>
  <c r="C78" i="22"/>
  <c r="J77" i="22"/>
  <c r="H77" i="22"/>
  <c r="F77" i="22"/>
  <c r="C77" i="22"/>
  <c r="J76" i="22"/>
  <c r="H76" i="22"/>
  <c r="F76" i="22"/>
  <c r="C76" i="22"/>
  <c r="J75" i="22"/>
  <c r="H75" i="22"/>
  <c r="F75" i="22"/>
  <c r="C75" i="22"/>
  <c r="J89" i="23"/>
  <c r="H89" i="23"/>
  <c r="F89" i="23"/>
  <c r="C89" i="23"/>
  <c r="J88" i="23"/>
  <c r="H88" i="23"/>
  <c r="F88" i="23"/>
  <c r="C88" i="23"/>
  <c r="J87" i="23"/>
  <c r="H87" i="23"/>
  <c r="F87" i="23"/>
  <c r="C87" i="23"/>
  <c r="J86" i="23"/>
  <c r="H86" i="23"/>
  <c r="C86" i="23"/>
  <c r="J85" i="23"/>
  <c r="H85" i="23"/>
  <c r="F85" i="23"/>
  <c r="C85" i="23"/>
  <c r="J84" i="23"/>
  <c r="H84" i="23"/>
  <c r="C84" i="23"/>
  <c r="J83" i="23"/>
  <c r="H83" i="23"/>
  <c r="F83" i="23"/>
  <c r="C83" i="23"/>
  <c r="J82" i="23"/>
  <c r="H82" i="23"/>
  <c r="F82" i="23"/>
  <c r="C82" i="23"/>
  <c r="J81" i="23"/>
  <c r="H81" i="23"/>
  <c r="F81" i="23"/>
  <c r="C81" i="23"/>
  <c r="J80" i="23"/>
  <c r="H80" i="23"/>
  <c r="F80" i="23"/>
  <c r="C80" i="23"/>
  <c r="J79" i="23"/>
  <c r="H79" i="23"/>
  <c r="F79" i="23"/>
  <c r="C79" i="23"/>
  <c r="J78" i="23"/>
  <c r="H78" i="23"/>
  <c r="F78" i="23"/>
  <c r="C78" i="23"/>
  <c r="J77" i="23"/>
  <c r="H77" i="23"/>
  <c r="F77" i="23"/>
  <c r="C77" i="23"/>
  <c r="J76" i="23"/>
  <c r="H76" i="23"/>
  <c r="F76" i="23"/>
  <c r="C76" i="23"/>
  <c r="J75" i="23"/>
  <c r="H75" i="23"/>
  <c r="F75" i="23"/>
  <c r="C75" i="23"/>
  <c r="J89" i="24"/>
  <c r="H89" i="24"/>
  <c r="F89" i="24"/>
  <c r="C89" i="24"/>
  <c r="J88" i="24"/>
  <c r="H88" i="24"/>
  <c r="F88" i="24"/>
  <c r="C88" i="24"/>
  <c r="J87" i="24"/>
  <c r="H87" i="24"/>
  <c r="F87" i="24"/>
  <c r="C87" i="24"/>
  <c r="J86" i="24"/>
  <c r="H86" i="24"/>
  <c r="C86" i="24"/>
  <c r="J85" i="24"/>
  <c r="H85" i="24"/>
  <c r="F85" i="24"/>
  <c r="C85" i="24"/>
  <c r="J84" i="24"/>
  <c r="H84" i="24"/>
  <c r="C84" i="24"/>
  <c r="J83" i="24"/>
  <c r="H83" i="24"/>
  <c r="F83" i="24"/>
  <c r="C83" i="24"/>
  <c r="J82" i="24"/>
  <c r="H82" i="24"/>
  <c r="F82" i="24"/>
  <c r="C82" i="24"/>
  <c r="J81" i="24"/>
  <c r="H81" i="24"/>
  <c r="F81" i="24"/>
  <c r="C81" i="24"/>
  <c r="J80" i="24"/>
  <c r="H80" i="24"/>
  <c r="F80" i="24"/>
  <c r="C80" i="24"/>
  <c r="J79" i="24"/>
  <c r="H79" i="24"/>
  <c r="F79" i="24"/>
  <c r="C79" i="24"/>
  <c r="J78" i="24"/>
  <c r="H78" i="24"/>
  <c r="F78" i="24"/>
  <c r="C78" i="24"/>
  <c r="J77" i="24"/>
  <c r="H77" i="24"/>
  <c r="F77" i="24"/>
  <c r="C77" i="24"/>
  <c r="J76" i="24"/>
  <c r="H76" i="24"/>
  <c r="F76" i="24"/>
  <c r="C76" i="24"/>
  <c r="J75" i="24"/>
  <c r="H75" i="24"/>
  <c r="F75" i="24"/>
  <c r="C75" i="24"/>
  <c r="J89" i="25"/>
  <c r="H89" i="25"/>
  <c r="F89" i="25"/>
  <c r="C89" i="25"/>
  <c r="J88" i="25"/>
  <c r="H88" i="25"/>
  <c r="F88" i="25"/>
  <c r="C88" i="25"/>
  <c r="J87" i="25"/>
  <c r="H87" i="25"/>
  <c r="F87" i="25"/>
  <c r="C87" i="25"/>
  <c r="J86" i="25"/>
  <c r="H86" i="25"/>
  <c r="C86" i="25"/>
  <c r="J85" i="25"/>
  <c r="H85" i="25"/>
  <c r="F85" i="25"/>
  <c r="C85" i="25"/>
  <c r="J84" i="25"/>
  <c r="H84" i="25"/>
  <c r="C84" i="25"/>
  <c r="J83" i="25"/>
  <c r="H83" i="25"/>
  <c r="F83" i="25"/>
  <c r="C83" i="25"/>
  <c r="J82" i="25"/>
  <c r="H82" i="25"/>
  <c r="F82" i="25"/>
  <c r="C82" i="25"/>
  <c r="J81" i="25"/>
  <c r="H81" i="25"/>
  <c r="F81" i="25"/>
  <c r="C81" i="25"/>
  <c r="J80" i="25"/>
  <c r="H80" i="25"/>
  <c r="F80" i="25"/>
  <c r="C80" i="25"/>
  <c r="J79" i="25"/>
  <c r="H79" i="25"/>
  <c r="F79" i="25"/>
  <c r="C79" i="25"/>
  <c r="J78" i="25"/>
  <c r="H78" i="25"/>
  <c r="F78" i="25"/>
  <c r="C78" i="25"/>
  <c r="J77" i="25"/>
  <c r="H77" i="25"/>
  <c r="F77" i="25"/>
  <c r="C77" i="25"/>
  <c r="J76" i="25"/>
  <c r="H76" i="25"/>
  <c r="F76" i="25"/>
  <c r="C76" i="25"/>
  <c r="J75" i="25"/>
  <c r="H75" i="25"/>
  <c r="F75" i="25"/>
  <c r="C75" i="25"/>
  <c r="J89" i="26"/>
  <c r="H89" i="26"/>
  <c r="F89" i="26"/>
  <c r="C89" i="26"/>
  <c r="J88" i="26"/>
  <c r="H88" i="26"/>
  <c r="F88" i="26"/>
  <c r="C88" i="26"/>
  <c r="J87" i="26"/>
  <c r="H87" i="26"/>
  <c r="F87" i="26"/>
  <c r="C87" i="26"/>
  <c r="J86" i="26"/>
  <c r="H86" i="26"/>
  <c r="C86" i="26"/>
  <c r="J85" i="26"/>
  <c r="H85" i="26"/>
  <c r="F85" i="26"/>
  <c r="C85" i="26"/>
  <c r="J84" i="26"/>
  <c r="H84" i="26"/>
  <c r="C84" i="26"/>
  <c r="J83" i="26"/>
  <c r="H83" i="26"/>
  <c r="F83" i="26"/>
  <c r="C83" i="26"/>
  <c r="J82" i="26"/>
  <c r="H82" i="26"/>
  <c r="F82" i="26"/>
  <c r="C82" i="26"/>
  <c r="J81" i="26"/>
  <c r="H81" i="26"/>
  <c r="F81" i="26"/>
  <c r="C81" i="26"/>
  <c r="J80" i="26"/>
  <c r="H80" i="26"/>
  <c r="F80" i="26"/>
  <c r="C80" i="26"/>
  <c r="J79" i="26"/>
  <c r="H79" i="26"/>
  <c r="F79" i="26"/>
  <c r="C79" i="26"/>
  <c r="J78" i="26"/>
  <c r="H78" i="26"/>
  <c r="F78" i="26"/>
  <c r="C78" i="26"/>
  <c r="J77" i="26"/>
  <c r="H77" i="26"/>
  <c r="F77" i="26"/>
  <c r="C77" i="26"/>
  <c r="J76" i="26"/>
  <c r="H76" i="26"/>
  <c r="F76" i="26"/>
  <c r="C76" i="26"/>
  <c r="J75" i="26"/>
  <c r="H75" i="26"/>
  <c r="F75" i="26"/>
  <c r="C75" i="26"/>
  <c r="J90" i="27"/>
  <c r="H90" i="27"/>
  <c r="F90" i="27"/>
  <c r="C90" i="27"/>
  <c r="J89" i="27"/>
  <c r="H89" i="27"/>
  <c r="F89" i="27"/>
  <c r="C89" i="27"/>
  <c r="J88" i="27"/>
  <c r="H88" i="27"/>
  <c r="F88" i="27"/>
  <c r="C88" i="27"/>
  <c r="J87" i="27"/>
  <c r="H87" i="27"/>
  <c r="C87" i="27"/>
  <c r="J86" i="27"/>
  <c r="H86" i="27"/>
  <c r="F86" i="27"/>
  <c r="C86" i="27"/>
  <c r="J85" i="27"/>
  <c r="H85" i="27"/>
  <c r="C85" i="27"/>
  <c r="J84" i="27"/>
  <c r="H84" i="27"/>
  <c r="F84" i="27"/>
  <c r="C84" i="27"/>
  <c r="J83" i="27"/>
  <c r="H83" i="27"/>
  <c r="F83" i="27"/>
  <c r="C83" i="27"/>
  <c r="J82" i="27"/>
  <c r="H82" i="27"/>
  <c r="F82" i="27"/>
  <c r="C82" i="27"/>
  <c r="J81" i="27"/>
  <c r="H81" i="27"/>
  <c r="F81" i="27"/>
  <c r="C81" i="27"/>
  <c r="J80" i="27"/>
  <c r="H80" i="27"/>
  <c r="F80" i="27"/>
  <c r="C80" i="27"/>
  <c r="J79" i="27"/>
  <c r="H79" i="27"/>
  <c r="F79" i="27"/>
  <c r="C79" i="27"/>
  <c r="J78" i="27"/>
  <c r="H78" i="27"/>
  <c r="F78" i="27"/>
  <c r="C78" i="27"/>
  <c r="J77" i="27"/>
  <c r="H77" i="27"/>
  <c r="F77" i="27"/>
  <c r="C77" i="27"/>
  <c r="J76" i="27"/>
  <c r="H76" i="27"/>
  <c r="F76" i="27"/>
  <c r="C76" i="27"/>
  <c r="C135" i="24"/>
  <c r="F135" i="24"/>
  <c r="H135" i="24"/>
  <c r="J135" i="24"/>
  <c r="C136" i="24"/>
  <c r="F136" i="24"/>
  <c r="H136" i="24"/>
  <c r="J136" i="24"/>
  <c r="C137" i="24"/>
  <c r="F137" i="24"/>
  <c r="H137" i="24"/>
  <c r="J137" i="24"/>
  <c r="C135" i="23"/>
  <c r="F135" i="23"/>
  <c r="H135" i="23"/>
  <c r="J135" i="23"/>
  <c r="C136" i="23"/>
  <c r="F136" i="23"/>
  <c r="H136" i="23"/>
  <c r="J136" i="23"/>
  <c r="C137" i="23"/>
  <c r="F137" i="23"/>
  <c r="H137" i="23"/>
  <c r="J137" i="23"/>
  <c r="C135" i="22"/>
  <c r="F135" i="22"/>
  <c r="H135" i="22"/>
  <c r="J135" i="22"/>
  <c r="C136" i="22"/>
  <c r="F136" i="22"/>
  <c r="H136" i="22"/>
  <c r="J136" i="22"/>
  <c r="C137" i="22"/>
  <c r="F137" i="22"/>
  <c r="H137" i="22"/>
  <c r="J137" i="22"/>
  <c r="C135" i="21"/>
  <c r="F135" i="21"/>
  <c r="H135" i="21"/>
  <c r="J135" i="21"/>
  <c r="C136" i="21"/>
  <c r="F136" i="21"/>
  <c r="H136" i="21"/>
  <c r="J136" i="21"/>
  <c r="C137" i="21"/>
  <c r="F137" i="21"/>
  <c r="H137" i="21"/>
  <c r="J137" i="21"/>
  <c r="J89" i="28"/>
  <c r="J83" i="28"/>
  <c r="J82" i="28"/>
  <c r="J81" i="28"/>
  <c r="J80" i="28"/>
  <c r="J79" i="28"/>
  <c r="J78" i="28"/>
  <c r="J77" i="28"/>
  <c r="J76" i="28"/>
  <c r="J75" i="28"/>
  <c r="H89" i="28"/>
  <c r="H83" i="28"/>
  <c r="H82" i="28"/>
  <c r="H81" i="28"/>
  <c r="H80" i="28"/>
  <c r="H79" i="28"/>
  <c r="H78" i="28"/>
  <c r="H77" i="28"/>
  <c r="H76" i="28"/>
  <c r="H75" i="28"/>
  <c r="F89" i="28"/>
  <c r="F83" i="28"/>
  <c r="F82" i="28"/>
  <c r="F81" i="28"/>
  <c r="F80" i="28"/>
  <c r="F79" i="28"/>
  <c r="F78" i="28"/>
  <c r="F77" i="28"/>
  <c r="F76" i="28"/>
  <c r="C89" i="28"/>
  <c r="C83" i="28" l="1"/>
  <c r="C82" i="28"/>
  <c r="C81" i="28"/>
  <c r="C80" i="28"/>
  <c r="C79" i="28"/>
  <c r="C78" i="28"/>
  <c r="C77" i="28"/>
  <c r="C76" i="28"/>
  <c r="F74" i="28"/>
  <c r="C74" i="28"/>
  <c r="F75" i="28"/>
  <c r="C75" i="28"/>
  <c r="D77" i="9"/>
  <c r="D76" i="10"/>
  <c r="D77" i="10"/>
  <c r="D77" i="11"/>
  <c r="D76" i="12"/>
  <c r="D77" i="12"/>
  <c r="D77" i="13"/>
  <c r="D76" i="14"/>
  <c r="D77" i="14"/>
  <c r="D77" i="15"/>
  <c r="D76" i="16"/>
  <c r="D77" i="16"/>
  <c r="D77" i="17"/>
  <c r="D76" i="18"/>
  <c r="D77" i="18"/>
  <c r="D77" i="19"/>
  <c r="D76" i="20"/>
  <c r="D77" i="20"/>
  <c r="D77" i="21"/>
  <c r="D76" i="22"/>
  <c r="D77" i="22"/>
  <c r="D77" i="23"/>
  <c r="D76" i="24"/>
  <c r="D77" i="24"/>
  <c r="D77" i="25"/>
  <c r="D76" i="26"/>
  <c r="D77" i="26"/>
  <c r="D78" i="27"/>
  <c r="D76" i="28"/>
  <c r="D77" i="28"/>
  <c r="D89" i="28"/>
  <c r="D90" i="27"/>
  <c r="D89" i="26"/>
  <c r="D89" i="25"/>
  <c r="D89" i="24"/>
  <c r="D89" i="23"/>
  <c r="D89" i="22"/>
  <c r="D89" i="21"/>
  <c r="D89" i="20"/>
  <c r="D89" i="19"/>
  <c r="D89" i="18"/>
  <c r="D89" i="16"/>
  <c r="D89" i="15"/>
  <c r="D89" i="14"/>
  <c r="D89" i="13"/>
  <c r="D89" i="12"/>
  <c r="D89" i="11"/>
  <c r="D89" i="10"/>
  <c r="D89" i="9"/>
  <c r="D89" i="3"/>
  <c r="D88" i="28"/>
  <c r="D89" i="27"/>
  <c r="D88" i="26"/>
  <c r="D88" i="25"/>
  <c r="D88" i="24"/>
  <c r="D88" i="23"/>
  <c r="D88" i="22"/>
  <c r="D88" i="21"/>
  <c r="D88" i="20"/>
  <c r="D88" i="19"/>
  <c r="D88" i="18"/>
  <c r="D88" i="17"/>
  <c r="D88" i="16"/>
  <c r="D88" i="15"/>
  <c r="D88" i="14"/>
  <c r="D88" i="13"/>
  <c r="D88" i="12"/>
  <c r="D88" i="11"/>
  <c r="D88" i="10"/>
  <c r="D88" i="9"/>
  <c r="D88" i="3"/>
  <c r="D87" i="28"/>
  <c r="D88" i="27"/>
  <c r="D87" i="26"/>
  <c r="D87" i="25"/>
  <c r="D87" i="24"/>
  <c r="D87" i="23"/>
  <c r="D87" i="22"/>
  <c r="D87" i="21"/>
  <c r="D87" i="20"/>
  <c r="D87" i="19"/>
  <c r="D87" i="18"/>
  <c r="D87" i="17"/>
  <c r="D87" i="16"/>
  <c r="D87" i="15"/>
  <c r="D87" i="14"/>
  <c r="D87" i="13"/>
  <c r="D87" i="12"/>
  <c r="D87" i="11"/>
  <c r="D87" i="10"/>
  <c r="D87" i="9"/>
  <c r="D87" i="3"/>
  <c r="D86" i="28"/>
  <c r="D87" i="27"/>
  <c r="D86" i="26"/>
  <c r="D86" i="25"/>
  <c r="D86" i="24"/>
  <c r="D86" i="23"/>
  <c r="D86" i="22"/>
  <c r="D86" i="21"/>
  <c r="D86" i="20"/>
  <c r="D86" i="19"/>
  <c r="D86" i="18"/>
  <c r="D86" i="17"/>
  <c r="D86" i="16"/>
  <c r="D86" i="15"/>
  <c r="D86" i="14"/>
  <c r="D86" i="13"/>
  <c r="D86" i="12"/>
  <c r="D86" i="11"/>
  <c r="D86" i="10"/>
  <c r="D86" i="3"/>
  <c r="D85" i="28"/>
  <c r="D86" i="27"/>
  <c r="D85" i="26"/>
  <c r="D85" i="25"/>
  <c r="D85" i="24"/>
  <c r="D85" i="23"/>
  <c r="D85" i="22"/>
  <c r="D85" i="21"/>
  <c r="D85" i="20"/>
  <c r="D85" i="19"/>
  <c r="D85" i="18"/>
  <c r="D85" i="17"/>
  <c r="D85" i="16"/>
  <c r="D85" i="15"/>
  <c r="D85" i="14"/>
  <c r="D85" i="13"/>
  <c r="D85" i="12"/>
  <c r="D85" i="11"/>
  <c r="D85" i="10"/>
  <c r="D85" i="9"/>
  <c r="D85" i="3"/>
  <c r="D84" i="28"/>
  <c r="D85" i="27"/>
  <c r="D84" i="26"/>
  <c r="D84" i="25"/>
  <c r="D84" i="24"/>
  <c r="D84" i="23"/>
  <c r="D84" i="22"/>
  <c r="D84" i="20"/>
  <c r="D84" i="19"/>
  <c r="D84" i="18"/>
  <c r="D84" i="16"/>
  <c r="D84" i="15"/>
  <c r="D84" i="14"/>
  <c r="D84" i="13"/>
  <c r="D84" i="12"/>
  <c r="D84" i="11"/>
  <c r="D84" i="10"/>
  <c r="D84" i="9"/>
  <c r="D84" i="3"/>
  <c r="D83" i="28"/>
  <c r="D84" i="27"/>
  <c r="D83" i="26"/>
  <c r="D83" i="25"/>
  <c r="D83" i="24"/>
  <c r="D83" i="23"/>
  <c r="D83" i="22"/>
  <c r="D83" i="20"/>
  <c r="D83" i="19"/>
  <c r="D83" i="18"/>
  <c r="D83" i="17"/>
  <c r="D83" i="16"/>
  <c r="D83" i="15"/>
  <c r="D83" i="14"/>
  <c r="D83" i="12"/>
  <c r="D83" i="11"/>
  <c r="D83" i="10"/>
  <c r="D83" i="3"/>
  <c r="D82" i="28"/>
  <c r="D83" i="27"/>
  <c r="D82" i="26"/>
  <c r="D82" i="25"/>
  <c r="D82" i="24"/>
  <c r="D82" i="23"/>
  <c r="D82" i="22"/>
  <c r="D82" i="21"/>
  <c r="D82" i="20"/>
  <c r="D82" i="19"/>
  <c r="D82" i="18"/>
  <c r="D82" i="16"/>
  <c r="D82" i="15"/>
  <c r="D82" i="14"/>
  <c r="D82" i="13"/>
  <c r="D82" i="12"/>
  <c r="D82" i="11"/>
  <c r="D82" i="10"/>
  <c r="D82" i="9"/>
  <c r="D82" i="3"/>
  <c r="D81" i="28"/>
  <c r="D82" i="27"/>
  <c r="D81" i="26"/>
  <c r="D81" i="25"/>
  <c r="D81" i="24"/>
  <c r="D81" i="23"/>
  <c r="D81" i="22"/>
  <c r="D81" i="21"/>
  <c r="D81" i="20"/>
  <c r="D81" i="19"/>
  <c r="D81" i="18"/>
  <c r="D81" i="17"/>
  <c r="D81" i="16"/>
  <c r="D81" i="15"/>
  <c r="D81" i="14"/>
  <c r="D81" i="13"/>
  <c r="D81" i="12"/>
  <c r="D81" i="11"/>
  <c r="D81" i="10"/>
  <c r="D81" i="9"/>
  <c r="D81" i="3"/>
  <c r="D80" i="28"/>
  <c r="D80" i="26"/>
  <c r="D80" i="25"/>
  <c r="D80" i="24"/>
  <c r="D80" i="22"/>
  <c r="D80" i="21"/>
  <c r="D80" i="20"/>
  <c r="D80" i="19"/>
  <c r="D80" i="18"/>
  <c r="D80" i="17"/>
  <c r="D80" i="16"/>
  <c r="D80" i="15"/>
  <c r="D80" i="14"/>
  <c r="D80" i="13"/>
  <c r="D80" i="12"/>
  <c r="D80" i="10"/>
  <c r="D80" i="9"/>
  <c r="D79" i="28"/>
  <c r="D80" i="27"/>
  <c r="D79" i="26"/>
  <c r="D79" i="25"/>
  <c r="D79" i="24"/>
  <c r="D79" i="23"/>
  <c r="D79" i="22"/>
  <c r="D79" i="21"/>
  <c r="D79" i="20"/>
  <c r="D79" i="19"/>
  <c r="D79" i="18"/>
  <c r="D79" i="17"/>
  <c r="D79" i="16"/>
  <c r="D79" i="15"/>
  <c r="D79" i="14"/>
  <c r="D79" i="13"/>
  <c r="D79" i="12"/>
  <c r="D79" i="11"/>
  <c r="D79" i="10"/>
  <c r="D79" i="9"/>
  <c r="D79" i="3"/>
  <c r="D78" i="28"/>
  <c r="D79" i="27"/>
  <c r="D78" i="26"/>
  <c r="D78" i="25"/>
  <c r="D78" i="24"/>
  <c r="D78" i="23"/>
  <c r="D78" i="22"/>
  <c r="D78" i="21"/>
  <c r="D78" i="20"/>
  <c r="D78" i="19"/>
  <c r="D78" i="18"/>
  <c r="D78" i="17"/>
  <c r="D78" i="16"/>
  <c r="D78" i="15"/>
  <c r="D78" i="14"/>
  <c r="D78" i="13"/>
  <c r="D78" i="12"/>
  <c r="D78" i="11"/>
  <c r="D78" i="10"/>
  <c r="D78" i="9"/>
  <c r="D78" i="3"/>
  <c r="D75" i="28"/>
  <c r="D75" i="26"/>
  <c r="D75" i="25"/>
  <c r="D75" i="24"/>
  <c r="D75" i="23"/>
  <c r="D75" i="22"/>
  <c r="D75" i="21"/>
  <c r="D75" i="20"/>
  <c r="D75" i="19"/>
  <c r="D75" i="18"/>
  <c r="D75" i="17"/>
  <c r="D75" i="16"/>
  <c r="D75" i="15"/>
  <c r="D75" i="14"/>
  <c r="D75" i="13"/>
  <c r="D75" i="12"/>
  <c r="D75" i="11"/>
  <c r="D75" i="10"/>
  <c r="D75" i="9"/>
  <c r="D75" i="3"/>
  <c r="D76" i="3" l="1"/>
  <c r="D80" i="3"/>
  <c r="D77" i="27"/>
  <c r="D76" i="25"/>
  <c r="D76" i="23"/>
  <c r="D76" i="21"/>
  <c r="D76" i="19"/>
  <c r="D76" i="17"/>
  <c r="D76" i="15"/>
  <c r="D76" i="13"/>
  <c r="D76" i="11"/>
  <c r="D76" i="9"/>
  <c r="D84" i="17"/>
  <c r="D84" i="21"/>
  <c r="D83" i="9"/>
  <c r="D83" i="13"/>
  <c r="D83" i="21"/>
  <c r="D80" i="11"/>
  <c r="D80" i="23"/>
  <c r="D81" i="27"/>
  <c r="D89" i="17" l="1"/>
  <c r="D86" i="9"/>
  <c r="D82" i="17"/>
  <c r="D77" i="3"/>
  <c r="D76" i="27"/>
  <c r="J143" i="26"/>
  <c r="H143" i="26"/>
  <c r="F61" i="3"/>
  <c r="F60" i="3"/>
  <c r="F61" i="9"/>
  <c r="F60" i="9"/>
  <c r="F61" i="10"/>
  <c r="F60" i="10"/>
  <c r="F61" i="11"/>
  <c r="F60" i="11"/>
  <c r="F61" i="12"/>
  <c r="F60" i="12"/>
  <c r="F61" i="13"/>
  <c r="F60" i="13"/>
  <c r="F61" i="14"/>
  <c r="F60" i="14"/>
  <c r="F61" i="15"/>
  <c r="F60" i="15"/>
  <c r="F61" i="16"/>
  <c r="F60" i="16"/>
  <c r="F61" i="17"/>
  <c r="F60" i="17"/>
  <c r="F61" i="18"/>
  <c r="F60" i="18"/>
  <c r="F61" i="19"/>
  <c r="F60" i="19"/>
  <c r="F61" i="20"/>
  <c r="F60" i="20"/>
  <c r="F61" i="21"/>
  <c r="F60" i="21"/>
  <c r="F61" i="22"/>
  <c r="F60" i="22"/>
  <c r="F61" i="23"/>
  <c r="F60" i="23"/>
  <c r="F61" i="24"/>
  <c r="F60" i="24"/>
  <c r="F61" i="25"/>
  <c r="F60" i="25"/>
  <c r="F61" i="26"/>
  <c r="F60" i="26"/>
  <c r="F62" i="27"/>
  <c r="F61" i="27"/>
  <c r="F61" i="28"/>
  <c r="F60" i="28"/>
  <c r="J135" i="3" l="1"/>
  <c r="H135" i="3"/>
  <c r="F135" i="3"/>
  <c r="J135" i="9"/>
  <c r="H135" i="9"/>
  <c r="F135" i="9"/>
  <c r="J135" i="10"/>
  <c r="H135" i="10"/>
  <c r="F135" i="10"/>
  <c r="J135" i="11"/>
  <c r="H135" i="11"/>
  <c r="F135" i="11"/>
  <c r="J135" i="12"/>
  <c r="H135" i="12"/>
  <c r="F135" i="12"/>
  <c r="J135" i="13"/>
  <c r="H135" i="13"/>
  <c r="F135" i="13"/>
  <c r="J135" i="14"/>
  <c r="H135" i="14"/>
  <c r="F135" i="14"/>
  <c r="J135" i="15"/>
  <c r="H135" i="15"/>
  <c r="F135" i="15"/>
  <c r="J135" i="16"/>
  <c r="H135" i="16"/>
  <c r="F135" i="16"/>
  <c r="J135" i="17"/>
  <c r="H135" i="17"/>
  <c r="F135" i="17"/>
  <c r="J135" i="18"/>
  <c r="H135" i="18"/>
  <c r="F135" i="18"/>
  <c r="J135" i="19"/>
  <c r="H135" i="19"/>
  <c r="F135" i="19"/>
  <c r="J135" i="20"/>
  <c r="H135" i="20"/>
  <c r="F135" i="20"/>
  <c r="J135" i="28"/>
  <c r="H135" i="28"/>
  <c r="F135" i="28"/>
  <c r="J135" i="26"/>
  <c r="H135" i="26"/>
  <c r="F135" i="26"/>
  <c r="J142" i="28" l="1"/>
  <c r="H142" i="28"/>
  <c r="F142" i="28"/>
  <c r="J142" i="26"/>
  <c r="H142" i="26"/>
  <c r="F142" i="26"/>
  <c r="J142" i="24"/>
  <c r="H142" i="24"/>
  <c r="F142" i="24"/>
  <c r="J142" i="23"/>
  <c r="H142" i="23"/>
  <c r="F142" i="23"/>
  <c r="J142" i="22"/>
  <c r="H142" i="22"/>
  <c r="F142" i="22"/>
  <c r="J142" i="21"/>
  <c r="H142" i="21"/>
  <c r="F142" i="21"/>
  <c r="J142" i="20"/>
  <c r="H142" i="20"/>
  <c r="F142" i="20"/>
  <c r="J142" i="19"/>
  <c r="H142" i="19"/>
  <c r="F142" i="19"/>
  <c r="J142" i="18"/>
  <c r="H142" i="18"/>
  <c r="F142" i="18"/>
  <c r="J142" i="17"/>
  <c r="H142" i="17"/>
  <c r="F142" i="17"/>
  <c r="J142" i="16"/>
  <c r="H142" i="16"/>
  <c r="F142" i="16"/>
  <c r="J142" i="15"/>
  <c r="H142" i="15"/>
  <c r="F142" i="15"/>
  <c r="J142" i="14"/>
  <c r="H142" i="14"/>
  <c r="F142" i="14"/>
  <c r="J142" i="13"/>
  <c r="H142" i="13"/>
  <c r="F142" i="13"/>
  <c r="J142" i="12"/>
  <c r="H142" i="12"/>
  <c r="F142" i="12"/>
  <c r="J142" i="11"/>
  <c r="H142" i="11"/>
  <c r="F142" i="11"/>
  <c r="J142" i="10"/>
  <c r="H142" i="10"/>
  <c r="F142" i="10"/>
  <c r="J142" i="9"/>
  <c r="H142" i="9"/>
  <c r="F142" i="9"/>
  <c r="J142" i="3"/>
  <c r="H142" i="3"/>
  <c r="F142" i="3"/>
  <c r="J139" i="3"/>
  <c r="H139" i="3"/>
  <c r="F139" i="3"/>
  <c r="J139" i="9"/>
  <c r="H139" i="9"/>
  <c r="F139" i="9"/>
  <c r="J139" i="10"/>
  <c r="H139" i="10"/>
  <c r="F139" i="10"/>
  <c r="J139" i="11"/>
  <c r="H139" i="11"/>
  <c r="F139" i="11"/>
  <c r="J139" i="12"/>
  <c r="H139" i="12"/>
  <c r="F139" i="12"/>
  <c r="J139" i="13"/>
  <c r="H139" i="13"/>
  <c r="F139" i="13"/>
  <c r="J139" i="14"/>
  <c r="H139" i="14"/>
  <c r="F139" i="14"/>
  <c r="J139" i="15"/>
  <c r="H139" i="15"/>
  <c r="F139" i="15"/>
  <c r="J139" i="16"/>
  <c r="H139" i="16"/>
  <c r="F139" i="16"/>
  <c r="J139" i="17"/>
  <c r="H139" i="17"/>
  <c r="F139" i="17"/>
  <c r="J139" i="18"/>
  <c r="H139" i="18"/>
  <c r="F139" i="18"/>
  <c r="J139" i="19"/>
  <c r="H139" i="19"/>
  <c r="F139" i="19"/>
  <c r="J139" i="20"/>
  <c r="H139" i="20"/>
  <c r="F139" i="20"/>
  <c r="J139" i="21"/>
  <c r="H139" i="21"/>
  <c r="F139" i="21"/>
  <c r="J139" i="22"/>
  <c r="H139" i="22"/>
  <c r="F139" i="22"/>
  <c r="J139" i="23"/>
  <c r="H139" i="23"/>
  <c r="F139" i="23"/>
  <c r="J139" i="24"/>
  <c r="H139" i="24"/>
  <c r="F139" i="24"/>
  <c r="J139" i="26"/>
  <c r="H139" i="26"/>
  <c r="F139" i="26"/>
  <c r="J139" i="28"/>
  <c r="H139" i="28"/>
  <c r="F139" i="28"/>
  <c r="J143" i="3" l="1"/>
  <c r="H143" i="3"/>
  <c r="F143" i="3"/>
  <c r="J143" i="9"/>
  <c r="H143" i="9"/>
  <c r="F143" i="9"/>
  <c r="J143" i="10"/>
  <c r="H143" i="10"/>
  <c r="F143" i="10"/>
  <c r="J143" i="11"/>
  <c r="H143" i="11"/>
  <c r="F143" i="11"/>
  <c r="J143" i="12"/>
  <c r="H143" i="12"/>
  <c r="F143" i="12"/>
  <c r="J143" i="13"/>
  <c r="H143" i="13"/>
  <c r="F143" i="13"/>
  <c r="J143" i="14"/>
  <c r="H143" i="14"/>
  <c r="F143" i="14"/>
  <c r="J143" i="15"/>
  <c r="H143" i="15"/>
  <c r="F143" i="15"/>
  <c r="J143" i="16"/>
  <c r="H143" i="16"/>
  <c r="F143" i="16"/>
  <c r="J143" i="17"/>
  <c r="H143" i="17"/>
  <c r="F143" i="17"/>
  <c r="J143" i="18"/>
  <c r="H143" i="18"/>
  <c r="F143" i="18"/>
  <c r="J143" i="19"/>
  <c r="H143" i="19"/>
  <c r="F143" i="19"/>
  <c r="J143" i="20"/>
  <c r="H143" i="20"/>
  <c r="F143" i="20"/>
  <c r="J143" i="21"/>
  <c r="H143" i="21"/>
  <c r="F143" i="21"/>
  <c r="J143" i="22"/>
  <c r="H143" i="22"/>
  <c r="F143" i="22"/>
  <c r="J143" i="23"/>
  <c r="H143" i="23"/>
  <c r="F143" i="23"/>
  <c r="J143" i="24"/>
  <c r="H143" i="24"/>
  <c r="F143" i="24"/>
  <c r="F143" i="26"/>
  <c r="J143" i="28"/>
  <c r="H143" i="28"/>
  <c r="F143" i="28"/>
  <c r="F144" i="28"/>
  <c r="H140" i="3" l="1"/>
  <c r="F140" i="3"/>
  <c r="H140" i="9"/>
  <c r="F140" i="9"/>
  <c r="H140" i="10"/>
  <c r="F140" i="10"/>
  <c r="H140" i="11"/>
  <c r="F140" i="11"/>
  <c r="H140" i="12"/>
  <c r="F140" i="12"/>
  <c r="H140" i="13"/>
  <c r="F140" i="13"/>
  <c r="H140" i="14"/>
  <c r="F140" i="14"/>
  <c r="H140" i="15"/>
  <c r="F140" i="15"/>
  <c r="H140" i="16"/>
  <c r="F140" i="16"/>
  <c r="H140" i="17"/>
  <c r="F140" i="17"/>
  <c r="H140" i="18"/>
  <c r="F140" i="18"/>
  <c r="H140" i="19"/>
  <c r="F140" i="19"/>
  <c r="H140" i="20"/>
  <c r="F140" i="20"/>
  <c r="F140" i="21"/>
  <c r="H140" i="21"/>
  <c r="H140" i="22"/>
  <c r="H141" i="22"/>
  <c r="F140" i="22"/>
  <c r="H140" i="23"/>
  <c r="F140" i="23"/>
  <c r="H140" i="24"/>
  <c r="F140" i="24"/>
  <c r="H140" i="26"/>
  <c r="F140" i="26"/>
  <c r="H140" i="28"/>
  <c r="F140" i="28"/>
  <c r="J148" i="3" l="1"/>
  <c r="H148" i="3"/>
  <c r="F148" i="3"/>
  <c r="C148" i="3"/>
  <c r="J147" i="3"/>
  <c r="H147" i="3"/>
  <c r="F147" i="3"/>
  <c r="C147" i="3"/>
  <c r="J146" i="3"/>
  <c r="H146" i="3"/>
  <c r="F146" i="3"/>
  <c r="C146" i="3"/>
  <c r="J145" i="3"/>
  <c r="H145" i="3"/>
  <c r="F145" i="3"/>
  <c r="C145" i="3"/>
  <c r="J144" i="3"/>
  <c r="H144" i="3"/>
  <c r="F144" i="3"/>
  <c r="C144" i="3"/>
  <c r="C143" i="3"/>
  <c r="J148" i="9"/>
  <c r="H148" i="9"/>
  <c r="F148" i="9"/>
  <c r="C148" i="9"/>
  <c r="J147" i="9"/>
  <c r="H147" i="9"/>
  <c r="F147" i="9"/>
  <c r="C147" i="9"/>
  <c r="J146" i="9"/>
  <c r="H146" i="9"/>
  <c r="F146" i="9"/>
  <c r="C146" i="9"/>
  <c r="J145" i="9"/>
  <c r="H145" i="9"/>
  <c r="F145" i="9"/>
  <c r="C145" i="9"/>
  <c r="J144" i="9"/>
  <c r="H144" i="9"/>
  <c r="F144" i="9"/>
  <c r="C144" i="9"/>
  <c r="C143" i="9"/>
  <c r="J148" i="10"/>
  <c r="H148" i="10"/>
  <c r="F148" i="10"/>
  <c r="C148" i="10"/>
  <c r="J147" i="10"/>
  <c r="H147" i="10"/>
  <c r="F147" i="10"/>
  <c r="C147" i="10"/>
  <c r="J146" i="10"/>
  <c r="H146" i="10"/>
  <c r="F146" i="10"/>
  <c r="C146" i="10"/>
  <c r="J145" i="10"/>
  <c r="H145" i="10"/>
  <c r="F145" i="10"/>
  <c r="C145" i="10"/>
  <c r="J144" i="10"/>
  <c r="H144" i="10"/>
  <c r="F144" i="10"/>
  <c r="C144" i="10"/>
  <c r="C143" i="10"/>
  <c r="J148" i="11"/>
  <c r="H148" i="11"/>
  <c r="F148" i="11"/>
  <c r="C148" i="11"/>
  <c r="J147" i="11"/>
  <c r="H147" i="11"/>
  <c r="F147" i="11"/>
  <c r="C147" i="11"/>
  <c r="J146" i="11"/>
  <c r="H146" i="11"/>
  <c r="F146" i="11"/>
  <c r="C146" i="11"/>
  <c r="J145" i="11"/>
  <c r="H145" i="11"/>
  <c r="F145" i="11"/>
  <c r="C145" i="11"/>
  <c r="J144" i="11"/>
  <c r="H144" i="11"/>
  <c r="F144" i="11"/>
  <c r="C144" i="11"/>
  <c r="C143" i="11"/>
  <c r="J148" i="12"/>
  <c r="H148" i="12"/>
  <c r="F148" i="12"/>
  <c r="C148" i="12"/>
  <c r="J147" i="12"/>
  <c r="H147" i="12"/>
  <c r="F147" i="12"/>
  <c r="C147" i="12"/>
  <c r="J146" i="12"/>
  <c r="H146" i="12"/>
  <c r="F146" i="12"/>
  <c r="C146" i="12"/>
  <c r="J145" i="12"/>
  <c r="H145" i="12"/>
  <c r="F145" i="12"/>
  <c r="C145" i="12"/>
  <c r="J144" i="12"/>
  <c r="H144" i="12"/>
  <c r="F144" i="12"/>
  <c r="C144" i="12"/>
  <c r="C143" i="12"/>
  <c r="J148" i="13"/>
  <c r="H148" i="13"/>
  <c r="F148" i="13"/>
  <c r="C148" i="13"/>
  <c r="J147" i="13"/>
  <c r="H147" i="13"/>
  <c r="F147" i="13"/>
  <c r="C147" i="13"/>
  <c r="J146" i="13"/>
  <c r="H146" i="13"/>
  <c r="F146" i="13"/>
  <c r="C146" i="13"/>
  <c r="J145" i="13"/>
  <c r="H145" i="13"/>
  <c r="F145" i="13"/>
  <c r="C145" i="13"/>
  <c r="J144" i="13"/>
  <c r="H144" i="13"/>
  <c r="F144" i="13"/>
  <c r="C144" i="13"/>
  <c r="C143" i="13"/>
  <c r="J148" i="14"/>
  <c r="H148" i="14"/>
  <c r="F148" i="14"/>
  <c r="C148" i="14"/>
  <c r="J147" i="14"/>
  <c r="H147" i="14"/>
  <c r="F147" i="14"/>
  <c r="C147" i="14"/>
  <c r="J146" i="14"/>
  <c r="H146" i="14"/>
  <c r="F146" i="14"/>
  <c r="C146" i="14"/>
  <c r="J145" i="14"/>
  <c r="H145" i="14"/>
  <c r="F145" i="14"/>
  <c r="C145" i="14"/>
  <c r="J144" i="14"/>
  <c r="H144" i="14"/>
  <c r="F144" i="14"/>
  <c r="C144" i="14"/>
  <c r="C143" i="14"/>
  <c r="J148" i="15"/>
  <c r="H148" i="15"/>
  <c r="F148" i="15"/>
  <c r="C148" i="15"/>
  <c r="J147" i="15"/>
  <c r="H147" i="15"/>
  <c r="F147" i="15"/>
  <c r="C147" i="15"/>
  <c r="J146" i="15"/>
  <c r="H146" i="15"/>
  <c r="F146" i="15"/>
  <c r="C146" i="15"/>
  <c r="J145" i="15"/>
  <c r="H145" i="15"/>
  <c r="F145" i="15"/>
  <c r="C145" i="15"/>
  <c r="J144" i="15"/>
  <c r="H144" i="15"/>
  <c r="F144" i="15"/>
  <c r="C144" i="15"/>
  <c r="C143" i="15"/>
  <c r="J148" i="16"/>
  <c r="H148" i="16"/>
  <c r="F148" i="16"/>
  <c r="C148" i="16"/>
  <c r="J147" i="16"/>
  <c r="H147" i="16"/>
  <c r="F147" i="16"/>
  <c r="C147" i="16"/>
  <c r="J146" i="16"/>
  <c r="H146" i="16"/>
  <c r="F146" i="16"/>
  <c r="C146" i="16"/>
  <c r="J145" i="16"/>
  <c r="H145" i="16"/>
  <c r="F145" i="16"/>
  <c r="C145" i="16"/>
  <c r="J144" i="16"/>
  <c r="H144" i="16"/>
  <c r="F144" i="16"/>
  <c r="C144" i="16"/>
  <c r="C143" i="16"/>
  <c r="J148" i="17"/>
  <c r="H148" i="17"/>
  <c r="F148" i="17"/>
  <c r="C148" i="17"/>
  <c r="J147" i="17"/>
  <c r="H147" i="17"/>
  <c r="F147" i="17"/>
  <c r="C147" i="17"/>
  <c r="J146" i="17"/>
  <c r="H146" i="17"/>
  <c r="F146" i="17"/>
  <c r="C146" i="17"/>
  <c r="J145" i="17"/>
  <c r="H145" i="17"/>
  <c r="F145" i="17"/>
  <c r="C145" i="17"/>
  <c r="J144" i="17"/>
  <c r="H144" i="17"/>
  <c r="F144" i="17"/>
  <c r="C144" i="17"/>
  <c r="C143" i="17"/>
  <c r="J148" i="18"/>
  <c r="H148" i="18"/>
  <c r="F148" i="18"/>
  <c r="C148" i="18"/>
  <c r="J147" i="18"/>
  <c r="H147" i="18"/>
  <c r="F147" i="18"/>
  <c r="C147" i="18"/>
  <c r="J146" i="18"/>
  <c r="H146" i="18"/>
  <c r="F146" i="18"/>
  <c r="C146" i="18"/>
  <c r="J145" i="18"/>
  <c r="H145" i="18"/>
  <c r="F145" i="18"/>
  <c r="C145" i="18"/>
  <c r="J144" i="18"/>
  <c r="H144" i="18"/>
  <c r="F144" i="18"/>
  <c r="C144" i="18"/>
  <c r="C143" i="18"/>
  <c r="J148" i="19"/>
  <c r="H148" i="19"/>
  <c r="F148" i="19"/>
  <c r="C148" i="19"/>
  <c r="J147" i="19"/>
  <c r="H147" i="19"/>
  <c r="F147" i="19"/>
  <c r="C147" i="19"/>
  <c r="J146" i="19"/>
  <c r="H146" i="19"/>
  <c r="F146" i="19"/>
  <c r="C146" i="19"/>
  <c r="J145" i="19"/>
  <c r="H145" i="19"/>
  <c r="F145" i="19"/>
  <c r="C145" i="19"/>
  <c r="J144" i="19"/>
  <c r="H144" i="19"/>
  <c r="F144" i="19"/>
  <c r="C144" i="19"/>
  <c r="C143" i="19"/>
  <c r="J148" i="20"/>
  <c r="H148" i="20"/>
  <c r="F148" i="20"/>
  <c r="C148" i="20"/>
  <c r="J147" i="20"/>
  <c r="H147" i="20"/>
  <c r="F147" i="20"/>
  <c r="C147" i="20"/>
  <c r="J146" i="20"/>
  <c r="H146" i="20"/>
  <c r="F146" i="20"/>
  <c r="C146" i="20"/>
  <c r="J145" i="20"/>
  <c r="H145" i="20"/>
  <c r="F145" i="20"/>
  <c r="C145" i="20"/>
  <c r="J144" i="20"/>
  <c r="H144" i="20"/>
  <c r="F144" i="20"/>
  <c r="C144" i="20"/>
  <c r="C143" i="20"/>
  <c r="J148" i="21"/>
  <c r="H148" i="21"/>
  <c r="F148" i="21"/>
  <c r="C148" i="21"/>
  <c r="J147" i="21"/>
  <c r="H147" i="21"/>
  <c r="F147" i="21"/>
  <c r="C147" i="21"/>
  <c r="J146" i="21"/>
  <c r="H146" i="21"/>
  <c r="F146" i="21"/>
  <c r="C146" i="21"/>
  <c r="J145" i="21"/>
  <c r="H145" i="21"/>
  <c r="F145" i="21"/>
  <c r="C145" i="21"/>
  <c r="J144" i="21"/>
  <c r="H144" i="21"/>
  <c r="F144" i="21"/>
  <c r="C144" i="21"/>
  <c r="C143" i="21"/>
  <c r="J148" i="22"/>
  <c r="H148" i="22"/>
  <c r="F148" i="22"/>
  <c r="C148" i="22"/>
  <c r="J147" i="22"/>
  <c r="H147" i="22"/>
  <c r="F147" i="22"/>
  <c r="C147" i="22"/>
  <c r="J146" i="22"/>
  <c r="H146" i="22"/>
  <c r="F146" i="22"/>
  <c r="C146" i="22"/>
  <c r="J145" i="22"/>
  <c r="H145" i="22"/>
  <c r="F145" i="22"/>
  <c r="C145" i="22"/>
  <c r="J144" i="22"/>
  <c r="H144" i="22"/>
  <c r="F144" i="22"/>
  <c r="C144" i="22"/>
  <c r="C143" i="22"/>
  <c r="J148" i="23"/>
  <c r="H148" i="23"/>
  <c r="F148" i="23"/>
  <c r="C148" i="23"/>
  <c r="J147" i="23"/>
  <c r="H147" i="23"/>
  <c r="F147" i="23"/>
  <c r="C147" i="23"/>
  <c r="J146" i="23"/>
  <c r="H146" i="23"/>
  <c r="F146" i="23"/>
  <c r="C146" i="23"/>
  <c r="J145" i="23"/>
  <c r="H145" i="23"/>
  <c r="F145" i="23"/>
  <c r="C145" i="23"/>
  <c r="J144" i="23"/>
  <c r="H144" i="23"/>
  <c r="F144" i="23"/>
  <c r="C144" i="23"/>
  <c r="C143" i="23"/>
  <c r="J148" i="24"/>
  <c r="H148" i="24"/>
  <c r="F148" i="24"/>
  <c r="C148" i="24"/>
  <c r="J147" i="24"/>
  <c r="H147" i="24"/>
  <c r="F147" i="24"/>
  <c r="C147" i="24"/>
  <c r="J146" i="24"/>
  <c r="H146" i="24"/>
  <c r="F146" i="24"/>
  <c r="C146" i="24"/>
  <c r="J145" i="24"/>
  <c r="H145" i="24"/>
  <c r="F145" i="24"/>
  <c r="C145" i="24"/>
  <c r="J144" i="24"/>
  <c r="H144" i="24"/>
  <c r="F144" i="24"/>
  <c r="C144" i="24"/>
  <c r="C143" i="24"/>
  <c r="J148" i="25"/>
  <c r="H148" i="25"/>
  <c r="F148" i="25"/>
  <c r="C148" i="25"/>
  <c r="J147" i="25"/>
  <c r="H147" i="25"/>
  <c r="F147" i="25"/>
  <c r="C147" i="25"/>
  <c r="J148" i="26"/>
  <c r="H148" i="26"/>
  <c r="F148" i="26"/>
  <c r="J147" i="26"/>
  <c r="H147" i="26"/>
  <c r="F147" i="26"/>
  <c r="C147" i="26"/>
  <c r="J146" i="26"/>
  <c r="H146" i="26"/>
  <c r="F146" i="26"/>
  <c r="C146" i="26"/>
  <c r="J145" i="26"/>
  <c r="H145" i="26"/>
  <c r="F145" i="26"/>
  <c r="C145" i="26"/>
  <c r="J144" i="26"/>
  <c r="H144" i="26"/>
  <c r="F144" i="26"/>
  <c r="C144" i="26"/>
  <c r="C143" i="26"/>
  <c r="J147" i="27"/>
  <c r="H147" i="27"/>
  <c r="F147" i="27"/>
  <c r="C147" i="27"/>
  <c r="J146" i="27"/>
  <c r="H146" i="27"/>
  <c r="F146" i="27"/>
  <c r="C146" i="27"/>
  <c r="J144" i="28"/>
  <c r="H144" i="28"/>
  <c r="C143" i="28"/>
  <c r="C144" i="28"/>
  <c r="BD28" i="5"/>
  <c r="BF28" i="5" s="1"/>
  <c r="D148" i="28" s="1"/>
  <c r="BD27" i="5"/>
  <c r="BF27" i="5" s="1"/>
  <c r="BD26" i="5"/>
  <c r="BF26" i="5" s="1"/>
  <c r="BD25" i="5"/>
  <c r="BF25" i="5" s="1"/>
  <c r="BD24" i="5"/>
  <c r="BF24" i="5" s="1"/>
  <c r="BD23" i="5"/>
  <c r="BF23" i="5" s="1"/>
  <c r="BD22" i="5"/>
  <c r="BF22" i="5" s="1"/>
  <c r="BD21" i="5"/>
  <c r="BF21" i="5" s="1"/>
  <c r="BD20" i="5"/>
  <c r="BF20" i="5" s="1"/>
  <c r="BD19" i="5"/>
  <c r="BF19" i="5" s="1"/>
  <c r="BD18" i="5"/>
  <c r="BF18" i="5" s="1"/>
  <c r="BD17" i="5"/>
  <c r="BF17" i="5" s="1"/>
  <c r="BD16" i="5"/>
  <c r="BF16" i="5" s="1"/>
  <c r="BD15" i="5"/>
  <c r="BF15" i="5" s="1"/>
  <c r="BD14" i="5"/>
  <c r="BF14" i="5" s="1"/>
  <c r="BD13" i="5"/>
  <c r="BF13" i="5" s="1"/>
  <c r="BD12" i="5"/>
  <c r="BF12" i="5" s="1"/>
  <c r="BD11" i="5"/>
  <c r="BF11" i="5" s="1"/>
  <c r="BD10" i="5"/>
  <c r="BF10" i="5" s="1"/>
  <c r="BD9" i="5"/>
  <c r="BF9" i="5" s="1"/>
  <c r="BD8" i="5"/>
  <c r="BF8" i="5" s="1"/>
  <c r="AZ28" i="5"/>
  <c r="BB28" i="5" s="1"/>
  <c r="D147" i="28" s="1"/>
  <c r="AZ27" i="5"/>
  <c r="BB27" i="5" s="1"/>
  <c r="AZ26" i="5"/>
  <c r="BB26" i="5" s="1"/>
  <c r="AZ25" i="5"/>
  <c r="BB25" i="5" s="1"/>
  <c r="AZ24" i="5"/>
  <c r="BB24" i="5" s="1"/>
  <c r="AZ23" i="5"/>
  <c r="BB23" i="5" s="1"/>
  <c r="AZ22" i="5"/>
  <c r="BB22" i="5" s="1"/>
  <c r="AZ21" i="5"/>
  <c r="BB21" i="5" s="1"/>
  <c r="AZ20" i="5"/>
  <c r="BB20" i="5" s="1"/>
  <c r="AZ19" i="5"/>
  <c r="BB19" i="5" s="1"/>
  <c r="AZ18" i="5"/>
  <c r="BB18" i="5" s="1"/>
  <c r="AZ17" i="5"/>
  <c r="BB17" i="5" s="1"/>
  <c r="AZ16" i="5"/>
  <c r="BB16" i="5" s="1"/>
  <c r="AZ15" i="5"/>
  <c r="BB15" i="5" s="1"/>
  <c r="AZ14" i="5"/>
  <c r="BB14" i="5" s="1"/>
  <c r="AZ13" i="5"/>
  <c r="BB13" i="5" s="1"/>
  <c r="AZ12" i="5"/>
  <c r="BB12" i="5" s="1"/>
  <c r="AZ11" i="5"/>
  <c r="BB11" i="5" s="1"/>
  <c r="AZ10" i="5"/>
  <c r="BB10" i="5" s="1"/>
  <c r="AZ9" i="5"/>
  <c r="BB9" i="5" s="1"/>
  <c r="AZ8" i="5"/>
  <c r="BB8" i="5" s="1"/>
  <c r="AV28" i="5"/>
  <c r="AX28" i="5" s="1"/>
  <c r="D146" i="28" s="1"/>
  <c r="AV27" i="5"/>
  <c r="AX27" i="5" s="1"/>
  <c r="D145" i="27" s="1"/>
  <c r="AV26" i="5"/>
  <c r="AX26" i="5" s="1"/>
  <c r="AV25" i="5"/>
  <c r="AX25" i="5" s="1"/>
  <c r="D146" i="25" s="1"/>
  <c r="AV24" i="5"/>
  <c r="AX24" i="5" s="1"/>
  <c r="AV23" i="5"/>
  <c r="AX23" i="5" s="1"/>
  <c r="AV22" i="5"/>
  <c r="AX22" i="5" s="1"/>
  <c r="AV21" i="5"/>
  <c r="AX21" i="5" s="1"/>
  <c r="AV20" i="5"/>
  <c r="AX20" i="5" s="1"/>
  <c r="AV19" i="5"/>
  <c r="AX19" i="5" s="1"/>
  <c r="AV18" i="5"/>
  <c r="AX18" i="5" s="1"/>
  <c r="AV17" i="5"/>
  <c r="AX17" i="5" s="1"/>
  <c r="AV16" i="5"/>
  <c r="AX16" i="5" s="1"/>
  <c r="AV15" i="5"/>
  <c r="AX15" i="5" s="1"/>
  <c r="AV14" i="5"/>
  <c r="AX14" i="5" s="1"/>
  <c r="AV13" i="5"/>
  <c r="AX13" i="5" s="1"/>
  <c r="AV12" i="5"/>
  <c r="AX12" i="5" s="1"/>
  <c r="AV11" i="5"/>
  <c r="AX11" i="5" s="1"/>
  <c r="AV10" i="5"/>
  <c r="AX10" i="5" s="1"/>
  <c r="AV9" i="5"/>
  <c r="AX9" i="5" s="1"/>
  <c r="AV8" i="5"/>
  <c r="AX8" i="5" s="1"/>
  <c r="AR28" i="5"/>
  <c r="AT28" i="5" s="1"/>
  <c r="D145" i="28" s="1"/>
  <c r="AR27" i="5"/>
  <c r="AT27" i="5" s="1"/>
  <c r="D144" i="27" s="1"/>
  <c r="AR26" i="5"/>
  <c r="AT26" i="5" s="1"/>
  <c r="AR25" i="5"/>
  <c r="AT25" i="5" s="1"/>
  <c r="D145" i="25" s="1"/>
  <c r="AR24" i="5"/>
  <c r="AT24" i="5" s="1"/>
  <c r="AR23" i="5"/>
  <c r="AT23" i="5" s="1"/>
  <c r="AR22" i="5"/>
  <c r="AT22" i="5" s="1"/>
  <c r="AR21" i="5"/>
  <c r="AT21" i="5" s="1"/>
  <c r="AR20" i="5"/>
  <c r="AT20" i="5" s="1"/>
  <c r="AR19" i="5"/>
  <c r="AT19" i="5" s="1"/>
  <c r="AR18" i="5"/>
  <c r="AT18" i="5" s="1"/>
  <c r="AR17" i="5"/>
  <c r="AT17" i="5" s="1"/>
  <c r="AR16" i="5"/>
  <c r="AT16" i="5" s="1"/>
  <c r="AR15" i="5"/>
  <c r="AT15" i="5" s="1"/>
  <c r="AR14" i="5"/>
  <c r="AT14" i="5" s="1"/>
  <c r="AR13" i="5"/>
  <c r="AT13" i="5" s="1"/>
  <c r="AR12" i="5"/>
  <c r="AT12" i="5" s="1"/>
  <c r="AR11" i="5"/>
  <c r="AT11" i="5" s="1"/>
  <c r="AR10" i="5"/>
  <c r="AT10" i="5" s="1"/>
  <c r="AR9" i="5"/>
  <c r="AT9" i="5" s="1"/>
  <c r="AR8" i="5"/>
  <c r="AT8" i="5" s="1"/>
  <c r="C140" i="28"/>
  <c r="C141" i="28"/>
  <c r="C142" i="28"/>
  <c r="AN28" i="5"/>
  <c r="AP28" i="5" s="1"/>
  <c r="AN27" i="5"/>
  <c r="AP27" i="5" s="1"/>
  <c r="D143" i="27" s="1"/>
  <c r="AN26" i="5"/>
  <c r="AP26" i="5" s="1"/>
  <c r="AN25" i="5"/>
  <c r="AP25" i="5" s="1"/>
  <c r="D144" i="25" s="1"/>
  <c r="AN24" i="5"/>
  <c r="AP24" i="5" s="1"/>
  <c r="AN23" i="5"/>
  <c r="AP23" i="5" s="1"/>
  <c r="AN22" i="5"/>
  <c r="AP22" i="5" s="1"/>
  <c r="AN21" i="5"/>
  <c r="AP21" i="5" s="1"/>
  <c r="AN20" i="5"/>
  <c r="AP20" i="5" s="1"/>
  <c r="AN19" i="5"/>
  <c r="AP19" i="5" s="1"/>
  <c r="AN18" i="5"/>
  <c r="AP18" i="5" s="1"/>
  <c r="AN17" i="5"/>
  <c r="AP17" i="5" s="1"/>
  <c r="AN16" i="5"/>
  <c r="AP16" i="5" s="1"/>
  <c r="AN15" i="5"/>
  <c r="AP15" i="5" s="1"/>
  <c r="AN14" i="5"/>
  <c r="AP14" i="5" s="1"/>
  <c r="AN13" i="5"/>
  <c r="AP13" i="5" s="1"/>
  <c r="AN12" i="5"/>
  <c r="AP12" i="5" s="1"/>
  <c r="AN11" i="5"/>
  <c r="AP11" i="5" s="1"/>
  <c r="AN10" i="5"/>
  <c r="AP10" i="5" s="1"/>
  <c r="AN9" i="5"/>
  <c r="AP9" i="5" s="1"/>
  <c r="AN8" i="5"/>
  <c r="AP8" i="5" s="1"/>
  <c r="AJ28" i="5"/>
  <c r="AL28" i="5" s="1"/>
  <c r="AJ27" i="5"/>
  <c r="AL27" i="5" s="1"/>
  <c r="D142" i="27" s="1"/>
  <c r="AJ26" i="5"/>
  <c r="AL26" i="5" s="1"/>
  <c r="AJ25" i="5"/>
  <c r="AL25" i="5" s="1"/>
  <c r="D143" i="25" s="1"/>
  <c r="AJ24" i="5"/>
  <c r="AL24" i="5" s="1"/>
  <c r="AJ23" i="5"/>
  <c r="AL23" i="5" s="1"/>
  <c r="AJ22" i="5"/>
  <c r="AL22" i="5" s="1"/>
  <c r="AJ21" i="5"/>
  <c r="AL21" i="5" s="1"/>
  <c r="AJ20" i="5"/>
  <c r="AL20" i="5" s="1"/>
  <c r="AJ19" i="5"/>
  <c r="AL19" i="5" s="1"/>
  <c r="AJ18" i="5"/>
  <c r="AL18" i="5" s="1"/>
  <c r="AJ17" i="5"/>
  <c r="AL17" i="5" s="1"/>
  <c r="AJ16" i="5"/>
  <c r="AL16" i="5" s="1"/>
  <c r="AJ15" i="5"/>
  <c r="AL15" i="5" s="1"/>
  <c r="AJ14" i="5"/>
  <c r="AL14" i="5" s="1"/>
  <c r="AJ13" i="5"/>
  <c r="AL13" i="5" s="1"/>
  <c r="AJ12" i="5"/>
  <c r="AL12" i="5" s="1"/>
  <c r="AJ11" i="5"/>
  <c r="AL11" i="5" s="1"/>
  <c r="AJ10" i="5"/>
  <c r="AL10" i="5" s="1"/>
  <c r="AJ9" i="5"/>
  <c r="AL9" i="5" s="1"/>
  <c r="AJ8" i="5"/>
  <c r="AL8" i="5" s="1"/>
  <c r="BF4" i="5" l="1"/>
  <c r="AP4" i="5"/>
  <c r="AL4" i="5"/>
  <c r="AT4" i="5"/>
  <c r="AX4" i="5"/>
  <c r="BB4" i="5"/>
  <c r="AJ3" i="5"/>
  <c r="AK12" i="5" s="1"/>
  <c r="D143" i="12" s="1"/>
  <c r="AR3" i="5"/>
  <c r="AS21" i="5" s="1"/>
  <c r="BE16" i="5"/>
  <c r="D148" i="16" s="1"/>
  <c r="AW21" i="5"/>
  <c r="D146" i="21" s="1"/>
  <c r="AN3" i="5"/>
  <c r="BE28" i="5" l="1"/>
  <c r="AK13" i="5"/>
  <c r="D143" i="13" s="1"/>
  <c r="BE25" i="5"/>
  <c r="D148" i="25" s="1"/>
  <c r="AK28" i="5"/>
  <c r="D143" i="28" s="1"/>
  <c r="BE20" i="5"/>
  <c r="D148" i="20" s="1"/>
  <c r="AK27" i="5"/>
  <c r="AK22" i="5"/>
  <c r="D143" i="22" s="1"/>
  <c r="AK23" i="5"/>
  <c r="D143" i="23" s="1"/>
  <c r="BE24" i="5"/>
  <c r="D148" i="24" s="1"/>
  <c r="AK21" i="5"/>
  <c r="D143" i="21" s="1"/>
  <c r="AK19" i="5"/>
  <c r="D143" i="19" s="1"/>
  <c r="AK16" i="5"/>
  <c r="D143" i="16" s="1"/>
  <c r="AK15" i="5"/>
  <c r="D143" i="15" s="1"/>
  <c r="AK25" i="5"/>
  <c r="AK10" i="5"/>
  <c r="D143" i="10" s="1"/>
  <c r="AK24" i="5"/>
  <c r="D143" i="24" s="1"/>
  <c r="AK20" i="5"/>
  <c r="D143" i="20" s="1"/>
  <c r="AK8" i="5"/>
  <c r="D143" i="3" s="1"/>
  <c r="AK18" i="5"/>
  <c r="D143" i="18" s="1"/>
  <c r="AK9" i="5"/>
  <c r="D143" i="9" s="1"/>
  <c r="AK14" i="5"/>
  <c r="D143" i="14" s="1"/>
  <c r="AK17" i="5"/>
  <c r="D143" i="17" s="1"/>
  <c r="AK11" i="5"/>
  <c r="D143" i="11" s="1"/>
  <c r="AK26" i="5"/>
  <c r="D143" i="26" s="1"/>
  <c r="AS20" i="5"/>
  <c r="AS28" i="5"/>
  <c r="AS27" i="5"/>
  <c r="D145" i="21"/>
  <c r="D145" i="20"/>
  <c r="AS26" i="5"/>
  <c r="AS14" i="5"/>
  <c r="AS25" i="5"/>
  <c r="AS24" i="5"/>
  <c r="AS23" i="5"/>
  <c r="AS19" i="5"/>
  <c r="AS12" i="5"/>
  <c r="AS22" i="5"/>
  <c r="AS18" i="5"/>
  <c r="AS13" i="5"/>
  <c r="AS17" i="5"/>
  <c r="AS11" i="5"/>
  <c r="AS15" i="5"/>
  <c r="AS16" i="5"/>
  <c r="AS10" i="5"/>
  <c r="AS9" i="5"/>
  <c r="AS8" i="5"/>
  <c r="AW8" i="5"/>
  <c r="D146" i="3" s="1"/>
  <c r="AW15" i="5"/>
  <c r="D146" i="15" s="1"/>
  <c r="AW17" i="5"/>
  <c r="D146" i="17" s="1"/>
  <c r="AW19" i="5"/>
  <c r="D146" i="19" s="1"/>
  <c r="AW26" i="5"/>
  <c r="D146" i="26" s="1"/>
  <c r="AW20" i="5"/>
  <c r="D146" i="20" s="1"/>
  <c r="AW14" i="5"/>
  <c r="D146" i="14" s="1"/>
  <c r="BE19" i="5"/>
  <c r="D148" i="19" s="1"/>
  <c r="BE26" i="5"/>
  <c r="D148" i="26" s="1"/>
  <c r="BE23" i="5"/>
  <c r="D148" i="23" s="1"/>
  <c r="BE27" i="5"/>
  <c r="D147" i="27" s="1"/>
  <c r="BE22" i="5"/>
  <c r="D148" i="22" s="1"/>
  <c r="BE17" i="5"/>
  <c r="D148" i="17" s="1"/>
  <c r="BE13" i="5"/>
  <c r="D148" i="13" s="1"/>
  <c r="BE9" i="5"/>
  <c r="D148" i="9" s="1"/>
  <c r="BE8" i="5"/>
  <c r="D148" i="3" s="1"/>
  <c r="BE15" i="5"/>
  <c r="D148" i="15" s="1"/>
  <c r="BE18" i="5"/>
  <c r="D148" i="18" s="1"/>
  <c r="BE21" i="5"/>
  <c r="D148" i="21" s="1"/>
  <c r="BE14" i="5"/>
  <c r="D148" i="14" s="1"/>
  <c r="BE12" i="5"/>
  <c r="D148" i="12" s="1"/>
  <c r="BE11" i="5"/>
  <c r="D148" i="11" s="1"/>
  <c r="BE10" i="5"/>
  <c r="D148" i="10" s="1"/>
  <c r="AO22" i="5"/>
  <c r="D144" i="22" s="1"/>
  <c r="BA28" i="5"/>
  <c r="BA12" i="5"/>
  <c r="D147" i="12" s="1"/>
  <c r="BA23" i="5"/>
  <c r="D147" i="23" s="1"/>
  <c r="BA21" i="5"/>
  <c r="D147" i="21" s="1"/>
  <c r="BA27" i="5"/>
  <c r="D146" i="27" s="1"/>
  <c r="BA19" i="5"/>
  <c r="D147" i="19" s="1"/>
  <c r="BA13" i="5"/>
  <c r="D147" i="13" s="1"/>
  <c r="BA16" i="5"/>
  <c r="D147" i="16" s="1"/>
  <c r="BA11" i="5"/>
  <c r="D147" i="11" s="1"/>
  <c r="BA18" i="5"/>
  <c r="D147" i="18" s="1"/>
  <c r="BA9" i="5"/>
  <c r="D147" i="9" s="1"/>
  <c r="BA10" i="5"/>
  <c r="D147" i="10" s="1"/>
  <c r="BA24" i="5"/>
  <c r="D147" i="24" s="1"/>
  <c r="BA25" i="5"/>
  <c r="D147" i="25" s="1"/>
  <c r="BA20" i="5"/>
  <c r="D147" i="20" s="1"/>
  <c r="BA17" i="5"/>
  <c r="D147" i="17" s="1"/>
  <c r="BA15" i="5"/>
  <c r="D147" i="15" s="1"/>
  <c r="BA14" i="5"/>
  <c r="D147" i="14" s="1"/>
  <c r="BA26" i="5"/>
  <c r="D147" i="26" s="1"/>
  <c r="BA22" i="5"/>
  <c r="D147" i="22" s="1"/>
  <c r="BA8" i="5"/>
  <c r="D147" i="3" s="1"/>
  <c r="AW11" i="5"/>
  <c r="D146" i="11" s="1"/>
  <c r="AW12" i="5"/>
  <c r="D146" i="12" s="1"/>
  <c r="AW22" i="5"/>
  <c r="D146" i="22" s="1"/>
  <c r="AW16" i="5"/>
  <c r="D146" i="16" s="1"/>
  <c r="AW28" i="5"/>
  <c r="AW9" i="5"/>
  <c r="D146" i="9" s="1"/>
  <c r="AW18" i="5"/>
  <c r="D146" i="18" s="1"/>
  <c r="AW23" i="5"/>
  <c r="D146" i="23" s="1"/>
  <c r="AW24" i="5"/>
  <c r="D146" i="24" s="1"/>
  <c r="AW13" i="5"/>
  <c r="D146" i="13" s="1"/>
  <c r="AW25" i="5"/>
  <c r="AW27" i="5"/>
  <c r="AW10" i="5"/>
  <c r="D146" i="10" s="1"/>
  <c r="AO25" i="5"/>
  <c r="AO27" i="5"/>
  <c r="AO8" i="5"/>
  <c r="D144" i="3" s="1"/>
  <c r="AO26" i="5"/>
  <c r="D144" i="26" s="1"/>
  <c r="AO24" i="5"/>
  <c r="D144" i="24" s="1"/>
  <c r="AO19" i="5"/>
  <c r="D144" i="19" s="1"/>
  <c r="AO12" i="5"/>
  <c r="D144" i="12" s="1"/>
  <c r="AO21" i="5"/>
  <c r="D144" i="21" s="1"/>
  <c r="AO20" i="5"/>
  <c r="D144" i="20" s="1"/>
  <c r="AO16" i="5"/>
  <c r="D144" i="16" s="1"/>
  <c r="AO14" i="5"/>
  <c r="D144" i="14" s="1"/>
  <c r="AO15" i="5"/>
  <c r="D144" i="15" s="1"/>
  <c r="AO23" i="5"/>
  <c r="D144" i="23" s="1"/>
  <c r="AO18" i="5"/>
  <c r="D144" i="18" s="1"/>
  <c r="AO28" i="5"/>
  <c r="D144" i="28" s="1"/>
  <c r="AO9" i="5"/>
  <c r="D144" i="9" s="1"/>
  <c r="AO11" i="5"/>
  <c r="D144" i="11" s="1"/>
  <c r="AO17" i="5"/>
  <c r="D144" i="17" s="1"/>
  <c r="AO13" i="5"/>
  <c r="D144" i="13" s="1"/>
  <c r="AO10" i="5"/>
  <c r="D144" i="10" s="1"/>
  <c r="D145" i="9" l="1"/>
  <c r="D145" i="11"/>
  <c r="D145" i="22"/>
  <c r="D145" i="24"/>
  <c r="D145" i="10"/>
  <c r="D145" i="17"/>
  <c r="D145" i="12"/>
  <c r="D145" i="16"/>
  <c r="D145" i="13"/>
  <c r="D145" i="19"/>
  <c r="D145" i="14"/>
  <c r="D145" i="3"/>
  <c r="D145" i="15"/>
  <c r="D145" i="18"/>
  <c r="D145" i="23"/>
  <c r="D145" i="26"/>
  <c r="A8" i="1" l="1"/>
  <c r="H24" i="1" s="1"/>
  <c r="D11" i="23" s="1"/>
  <c r="D13" i="27"/>
  <c r="AB20" i="1"/>
  <c r="D31" i="19" s="1"/>
  <c r="I18" i="1"/>
  <c r="D12" i="17" s="1"/>
  <c r="AB18" i="1"/>
  <c r="D31" i="17" s="1"/>
  <c r="T16" i="1"/>
  <c r="D23" i="15" s="1"/>
  <c r="Z16" i="1"/>
  <c r="D29" i="15" s="1"/>
  <c r="D13" i="13"/>
  <c r="Q14" i="1"/>
  <c r="D20" i="13" s="1"/>
  <c r="AD14" i="1"/>
  <c r="D33" i="13" s="1"/>
  <c r="N12" i="1"/>
  <c r="D17" i="11" s="1"/>
  <c r="Q12" i="1"/>
  <c r="D20" i="11" s="1"/>
  <c r="AE12" i="1"/>
  <c r="D34" i="11" s="1"/>
  <c r="P11" i="1"/>
  <c r="D19" i="10" s="1"/>
  <c r="Q11" i="1"/>
  <c r="D20" i="10" s="1"/>
  <c r="AB11" i="1"/>
  <c r="D31" i="10" s="1"/>
  <c r="AD11" i="1"/>
  <c r="D33" i="10" s="1"/>
  <c r="D13" i="9"/>
  <c r="O10" i="1"/>
  <c r="D18" i="9" s="1"/>
  <c r="Z10" i="1"/>
  <c r="D29" i="9" s="1"/>
  <c r="AA10" i="1"/>
  <c r="D30" i="9" s="1"/>
  <c r="G9" i="1"/>
  <c r="D10" i="3" s="1"/>
  <c r="I9" i="1"/>
  <c r="D12" i="3" s="1"/>
  <c r="Q9" i="1"/>
  <c r="D20" i="3" s="1"/>
  <c r="X9" i="1"/>
  <c r="D27" i="3" s="1"/>
  <c r="D61" i="28"/>
  <c r="D61" i="3"/>
  <c r="D61" i="12"/>
  <c r="D61" i="15"/>
  <c r="D61" i="18"/>
  <c r="D61" i="25"/>
  <c r="D8" i="5"/>
  <c r="D9" i="5"/>
  <c r="D10" i="5"/>
  <c r="D11" i="5"/>
  <c r="D12" i="5"/>
  <c r="D13" i="5"/>
  <c r="D14" i="5"/>
  <c r="D15" i="5"/>
  <c r="D16" i="5"/>
  <c r="D17" i="5"/>
  <c r="D18" i="5"/>
  <c r="D19" i="5"/>
  <c r="D20" i="5"/>
  <c r="D21" i="5"/>
  <c r="D22" i="5"/>
  <c r="D23" i="5"/>
  <c r="D24" i="5"/>
  <c r="D25" i="5"/>
  <c r="D26" i="5"/>
  <c r="D27" i="5"/>
  <c r="D28" i="5"/>
  <c r="H28" i="5"/>
  <c r="J28" i="5" s="1"/>
  <c r="L28" i="5"/>
  <c r="P28" i="5"/>
  <c r="R28" i="5" s="1"/>
  <c r="T28" i="5"/>
  <c r="V28" i="5" s="1"/>
  <c r="X28" i="5"/>
  <c r="Z28" i="5" s="1"/>
  <c r="AB28" i="5"/>
  <c r="AD28" i="5" s="1"/>
  <c r="AF28" i="5"/>
  <c r="AH28" i="5" s="1"/>
  <c r="H8" i="5"/>
  <c r="J8" i="5" s="1"/>
  <c r="L8" i="5"/>
  <c r="N8" i="5" s="1"/>
  <c r="P8" i="5"/>
  <c r="R8" i="5" s="1"/>
  <c r="T8" i="5"/>
  <c r="V8" i="5" s="1"/>
  <c r="X8" i="5"/>
  <c r="Z8" i="5" s="1"/>
  <c r="AB8" i="5"/>
  <c r="AD8" i="5" s="1"/>
  <c r="AF8" i="5"/>
  <c r="AH8" i="5" s="1"/>
  <c r="H26" i="5"/>
  <c r="J26" i="5" s="1"/>
  <c r="L26" i="5"/>
  <c r="N26" i="5" s="1"/>
  <c r="P26" i="5"/>
  <c r="R26" i="5" s="1"/>
  <c r="T26" i="5"/>
  <c r="V26" i="5" s="1"/>
  <c r="X26" i="5"/>
  <c r="Z26" i="5" s="1"/>
  <c r="AB26" i="5"/>
  <c r="AD26" i="5" s="1"/>
  <c r="AF26" i="5"/>
  <c r="AH26" i="5" s="1"/>
  <c r="H9" i="5"/>
  <c r="J9" i="5" s="1"/>
  <c r="L9" i="5"/>
  <c r="N9" i="5" s="1"/>
  <c r="P9" i="5"/>
  <c r="R9" i="5" s="1"/>
  <c r="T9" i="5"/>
  <c r="V9" i="5" s="1"/>
  <c r="X9" i="5"/>
  <c r="Z9" i="5" s="1"/>
  <c r="AB9" i="5"/>
  <c r="AD9" i="5" s="1"/>
  <c r="AF9" i="5"/>
  <c r="AH9" i="5" s="1"/>
  <c r="H10" i="5"/>
  <c r="J10" i="5" s="1"/>
  <c r="L10" i="5"/>
  <c r="N10" i="5" s="1"/>
  <c r="P10" i="5"/>
  <c r="R10" i="5" s="1"/>
  <c r="T10" i="5"/>
  <c r="V10" i="5" s="1"/>
  <c r="X10" i="5"/>
  <c r="Z10" i="5" s="1"/>
  <c r="AB10" i="5"/>
  <c r="AD10" i="5" s="1"/>
  <c r="AF10" i="5"/>
  <c r="AH10" i="5" s="1"/>
  <c r="H11" i="5"/>
  <c r="J11" i="5" s="1"/>
  <c r="L11" i="5"/>
  <c r="N11" i="5" s="1"/>
  <c r="P11" i="5"/>
  <c r="R11" i="5" s="1"/>
  <c r="T11" i="5"/>
  <c r="V11" i="5" s="1"/>
  <c r="X11" i="5"/>
  <c r="Z11" i="5" s="1"/>
  <c r="AB11" i="5"/>
  <c r="AD11" i="5" s="1"/>
  <c r="AF11" i="5"/>
  <c r="AH11" i="5" s="1"/>
  <c r="H12" i="5"/>
  <c r="J12" i="5" s="1"/>
  <c r="L12" i="5"/>
  <c r="P12" i="5"/>
  <c r="R12" i="5" s="1"/>
  <c r="T12" i="5"/>
  <c r="X12" i="5"/>
  <c r="Z12" i="5" s="1"/>
  <c r="AB12" i="5"/>
  <c r="AD12" i="5" s="1"/>
  <c r="AF12" i="5"/>
  <c r="AH12" i="5" s="1"/>
  <c r="H13" i="5"/>
  <c r="J13" i="5" s="1"/>
  <c r="L13" i="5"/>
  <c r="N13" i="5" s="1"/>
  <c r="P13" i="5"/>
  <c r="R13" i="5" s="1"/>
  <c r="T13" i="5"/>
  <c r="V13" i="5" s="1"/>
  <c r="X13" i="5"/>
  <c r="Z13" i="5" s="1"/>
  <c r="AB13" i="5"/>
  <c r="AD13" i="5" s="1"/>
  <c r="AF13" i="5"/>
  <c r="AH13" i="5" s="1"/>
  <c r="H14" i="5"/>
  <c r="J14" i="5" s="1"/>
  <c r="L14" i="5"/>
  <c r="N14" i="5" s="1"/>
  <c r="P14" i="5"/>
  <c r="R14" i="5" s="1"/>
  <c r="T14" i="5"/>
  <c r="X14" i="5"/>
  <c r="Z14" i="5" s="1"/>
  <c r="AB14" i="5"/>
  <c r="AD14" i="5" s="1"/>
  <c r="AF14" i="5"/>
  <c r="AH14" i="5" s="1"/>
  <c r="H15" i="5"/>
  <c r="J15" i="5" s="1"/>
  <c r="L15" i="5"/>
  <c r="P15" i="5"/>
  <c r="R15" i="5" s="1"/>
  <c r="T15" i="5"/>
  <c r="X15" i="5"/>
  <c r="Z15" i="5" s="1"/>
  <c r="AB15" i="5"/>
  <c r="AD15" i="5" s="1"/>
  <c r="AF15" i="5"/>
  <c r="AH15" i="5" s="1"/>
  <c r="H16" i="5"/>
  <c r="J16" i="5" s="1"/>
  <c r="L16" i="5"/>
  <c r="N16" i="5" s="1"/>
  <c r="P16" i="5"/>
  <c r="R16" i="5" s="1"/>
  <c r="T16" i="5"/>
  <c r="V16" i="5" s="1"/>
  <c r="X16" i="5"/>
  <c r="Z16" i="5" s="1"/>
  <c r="AB16" i="5"/>
  <c r="AD16" i="5" s="1"/>
  <c r="AF16" i="5"/>
  <c r="AH16" i="5" s="1"/>
  <c r="H17" i="5"/>
  <c r="J17" i="5" s="1"/>
  <c r="L17" i="5"/>
  <c r="N17" i="5" s="1"/>
  <c r="P17" i="5"/>
  <c r="R17" i="5" s="1"/>
  <c r="T17" i="5"/>
  <c r="V17" i="5" s="1"/>
  <c r="X17" i="5"/>
  <c r="Z17" i="5" s="1"/>
  <c r="AB17" i="5"/>
  <c r="AD17" i="5" s="1"/>
  <c r="AF17" i="5"/>
  <c r="AH17" i="5" s="1"/>
  <c r="H18" i="5"/>
  <c r="J18" i="5" s="1"/>
  <c r="L18" i="5"/>
  <c r="P18" i="5"/>
  <c r="R18" i="5" s="1"/>
  <c r="T18" i="5"/>
  <c r="X18" i="5"/>
  <c r="Z18" i="5" s="1"/>
  <c r="AB18" i="5"/>
  <c r="AD18" i="5" s="1"/>
  <c r="AF18" i="5"/>
  <c r="AH18" i="5" s="1"/>
  <c r="H19" i="5"/>
  <c r="J19" i="5" s="1"/>
  <c r="L19" i="5"/>
  <c r="N19" i="5" s="1"/>
  <c r="P19" i="5"/>
  <c r="R19" i="5" s="1"/>
  <c r="T19" i="5"/>
  <c r="V19" i="5" s="1"/>
  <c r="X19" i="5"/>
  <c r="Z19" i="5" s="1"/>
  <c r="AB19" i="5"/>
  <c r="AD19" i="5" s="1"/>
  <c r="AF19" i="5"/>
  <c r="AH19" i="5" s="1"/>
  <c r="H20" i="5"/>
  <c r="J20" i="5" s="1"/>
  <c r="L20" i="5"/>
  <c r="N20" i="5" s="1"/>
  <c r="P20" i="5"/>
  <c r="R20" i="5" s="1"/>
  <c r="T20" i="5"/>
  <c r="V20" i="5" s="1"/>
  <c r="X20" i="5"/>
  <c r="Z20" i="5" s="1"/>
  <c r="AB20" i="5"/>
  <c r="AD20" i="5" s="1"/>
  <c r="AF20" i="5"/>
  <c r="AH20" i="5" s="1"/>
  <c r="H21" i="5"/>
  <c r="L21" i="5"/>
  <c r="N21" i="5" s="1"/>
  <c r="D137" i="21" s="1"/>
  <c r="P21" i="5"/>
  <c r="R21" i="5" s="1"/>
  <c r="T21" i="5"/>
  <c r="V21" i="5" s="1"/>
  <c r="X21" i="5"/>
  <c r="Z21" i="5" s="1"/>
  <c r="AB21" i="5"/>
  <c r="AD21" i="5" s="1"/>
  <c r="AF21" i="5"/>
  <c r="AH21" i="5" s="1"/>
  <c r="H22" i="5"/>
  <c r="L22" i="5"/>
  <c r="N22" i="5" s="1"/>
  <c r="D137" i="22" s="1"/>
  <c r="P22" i="5"/>
  <c r="R22" i="5" s="1"/>
  <c r="T22" i="5"/>
  <c r="V22" i="5" s="1"/>
  <c r="X22" i="5"/>
  <c r="Z22" i="5" s="1"/>
  <c r="AB22" i="5"/>
  <c r="AD22" i="5" s="1"/>
  <c r="AF22" i="5"/>
  <c r="AH22" i="5" s="1"/>
  <c r="H23" i="5"/>
  <c r="L23" i="5"/>
  <c r="N23" i="5" s="1"/>
  <c r="D137" i="23" s="1"/>
  <c r="P23" i="5"/>
  <c r="R23" i="5" s="1"/>
  <c r="T23" i="5"/>
  <c r="X23" i="5"/>
  <c r="Z23" i="5" s="1"/>
  <c r="AB23" i="5"/>
  <c r="AD23" i="5" s="1"/>
  <c r="AF23" i="5"/>
  <c r="AH23" i="5" s="1"/>
  <c r="H24" i="5"/>
  <c r="J24" i="5" s="1"/>
  <c r="L24" i="5"/>
  <c r="N24" i="5" s="1"/>
  <c r="D137" i="24" s="1"/>
  <c r="P24" i="5"/>
  <c r="R24" i="5" s="1"/>
  <c r="T24" i="5"/>
  <c r="X24" i="5"/>
  <c r="Z24" i="5" s="1"/>
  <c r="AB24" i="5"/>
  <c r="AD24" i="5" s="1"/>
  <c r="AF24" i="5"/>
  <c r="AH24" i="5" s="1"/>
  <c r="H25" i="5"/>
  <c r="J25" i="5" s="1"/>
  <c r="L25" i="5"/>
  <c r="P25" i="5"/>
  <c r="T25" i="5"/>
  <c r="V25" i="5" s="1"/>
  <c r="D139" i="25" s="1"/>
  <c r="X25" i="5"/>
  <c r="Z25" i="5" s="1"/>
  <c r="D140" i="25" s="1"/>
  <c r="AB25" i="5"/>
  <c r="AD25" i="5" s="1"/>
  <c r="D141" i="25" s="1"/>
  <c r="AF25" i="5"/>
  <c r="AH25" i="5" s="1"/>
  <c r="D142" i="25" s="1"/>
  <c r="H27" i="5"/>
  <c r="J27" i="5" s="1"/>
  <c r="L27" i="5"/>
  <c r="N27" i="5" s="1"/>
  <c r="D136" i="27" s="1"/>
  <c r="P27" i="5"/>
  <c r="T27" i="5"/>
  <c r="V27" i="5" s="1"/>
  <c r="D138" i="27" s="1"/>
  <c r="X27" i="5"/>
  <c r="Z27" i="5" s="1"/>
  <c r="D139" i="27" s="1"/>
  <c r="AB27" i="5"/>
  <c r="AD27" i="5" s="1"/>
  <c r="D140" i="27" s="1"/>
  <c r="AF27" i="5"/>
  <c r="AH27" i="5" s="1"/>
  <c r="D141" i="27" s="1"/>
  <c r="AH29" i="1"/>
  <c r="AI29" i="1"/>
  <c r="D38" i="28" s="1"/>
  <c r="AJ29" i="1"/>
  <c r="D39" i="28" s="1"/>
  <c r="AK29" i="1"/>
  <c r="D40" i="28" s="1"/>
  <c r="AJ10" i="1"/>
  <c r="D39" i="9" s="1"/>
  <c r="AK10" i="1"/>
  <c r="D40" i="9" s="1"/>
  <c r="AI11" i="1"/>
  <c r="D38" i="10" s="1"/>
  <c r="AJ11" i="1"/>
  <c r="D39" i="10" s="1"/>
  <c r="AI13" i="1"/>
  <c r="D38" i="12" s="1"/>
  <c r="AJ13" i="1"/>
  <c r="D39" i="12" s="1"/>
  <c r="AK13" i="1"/>
  <c r="D40" i="12" s="1"/>
  <c r="AI14" i="1"/>
  <c r="D38" i="13" s="1"/>
  <c r="AK15" i="1"/>
  <c r="D40" i="14" s="1"/>
  <c r="AI16" i="1"/>
  <c r="D38" i="15" s="1"/>
  <c r="AJ16" i="1"/>
  <c r="D39" i="15" s="1"/>
  <c r="AK16" i="1"/>
  <c r="D40" i="15" s="1"/>
  <c r="AJ18" i="1"/>
  <c r="D39" i="17" s="1"/>
  <c r="AK18" i="1"/>
  <c r="D40" i="17" s="1"/>
  <c r="AI19" i="1"/>
  <c r="D38" i="18" s="1"/>
  <c r="AJ19" i="1"/>
  <c r="D39" i="18" s="1"/>
  <c r="AI21" i="1"/>
  <c r="D38" i="20" s="1"/>
  <c r="AJ21" i="1"/>
  <c r="D39" i="20" s="1"/>
  <c r="AK21" i="1"/>
  <c r="D40" i="20" s="1"/>
  <c r="AI22" i="1"/>
  <c r="D38" i="21" s="1"/>
  <c r="AK23" i="1"/>
  <c r="D40" i="22" s="1"/>
  <c r="AH24" i="1"/>
  <c r="AI24" i="1"/>
  <c r="D38" i="23" s="1"/>
  <c r="AJ24" i="1"/>
  <c r="D39" i="23" s="1"/>
  <c r="AK25" i="1"/>
  <c r="D40" i="24" s="1"/>
  <c r="AH26" i="1"/>
  <c r="AI26" i="1"/>
  <c r="D38" i="25" s="1"/>
  <c r="AJ26" i="1"/>
  <c r="D39" i="25" s="1"/>
  <c r="AJ27" i="1"/>
  <c r="D39" i="26" s="1"/>
  <c r="AK27" i="1"/>
  <c r="D40" i="26" s="1"/>
  <c r="AH28" i="1"/>
  <c r="AI28" i="1"/>
  <c r="D38" i="27" s="1"/>
  <c r="AJ28" i="1"/>
  <c r="D39" i="27" s="1"/>
  <c r="E3" i="29"/>
  <c r="C1" i="28"/>
  <c r="J141" i="28"/>
  <c r="H141" i="28"/>
  <c r="J140" i="28"/>
  <c r="C139" i="28"/>
  <c r="H138" i="28"/>
  <c r="F138" i="28"/>
  <c r="C138" i="28"/>
  <c r="J137" i="28"/>
  <c r="H137" i="28"/>
  <c r="F137" i="28"/>
  <c r="C137" i="28"/>
  <c r="J136" i="28"/>
  <c r="H136" i="28"/>
  <c r="F136" i="28"/>
  <c r="C136" i="28"/>
  <c r="C135" i="28"/>
  <c r="J74" i="28"/>
  <c r="H74" i="28"/>
  <c r="J73" i="28"/>
  <c r="H73" i="28"/>
  <c r="F73" i="28"/>
  <c r="C73" i="28"/>
  <c r="J72" i="28"/>
  <c r="H72" i="28"/>
  <c r="F72" i="28"/>
  <c r="C72" i="28"/>
  <c r="J71" i="28"/>
  <c r="H71" i="28"/>
  <c r="F71" i="28"/>
  <c r="C71" i="28"/>
  <c r="J70" i="28"/>
  <c r="H70" i="28"/>
  <c r="F70" i="28"/>
  <c r="C70" i="28"/>
  <c r="J69" i="28"/>
  <c r="H69" i="28"/>
  <c r="F69" i="28"/>
  <c r="C69" i="28"/>
  <c r="J68" i="28"/>
  <c r="H68" i="28"/>
  <c r="F68" i="28"/>
  <c r="C68" i="28"/>
  <c r="J67" i="28"/>
  <c r="H67" i="28"/>
  <c r="F67" i="28"/>
  <c r="C67" i="28"/>
  <c r="J66" i="28"/>
  <c r="H66" i="28"/>
  <c r="F66" i="28"/>
  <c r="C66" i="28"/>
  <c r="J65" i="28"/>
  <c r="H65" i="28"/>
  <c r="F65" i="28"/>
  <c r="C65" i="28"/>
  <c r="J64" i="28"/>
  <c r="H64" i="28"/>
  <c r="F64" i="28"/>
  <c r="C64" i="28"/>
  <c r="J63" i="28"/>
  <c r="H63" i="28"/>
  <c r="F63" i="28"/>
  <c r="C63" i="28"/>
  <c r="J62" i="28"/>
  <c r="H62" i="28"/>
  <c r="F62" i="28"/>
  <c r="C62" i="28"/>
  <c r="J61" i="28"/>
  <c r="H61" i="28"/>
  <c r="C61" i="28"/>
  <c r="J60" i="28"/>
  <c r="H60" i="28"/>
  <c r="C60" i="28"/>
  <c r="J59" i="28"/>
  <c r="H59" i="28"/>
  <c r="F59" i="28"/>
  <c r="C59" i="28"/>
  <c r="C41" i="28"/>
  <c r="C40" i="28"/>
  <c r="C39" i="28"/>
  <c r="C38" i="28"/>
  <c r="C37" i="28"/>
  <c r="C36" i="28"/>
  <c r="C35" i="28"/>
  <c r="C34" i="28"/>
  <c r="C33" i="28"/>
  <c r="C32" i="28"/>
  <c r="C31" i="28"/>
  <c r="C30" i="28"/>
  <c r="C29" i="28"/>
  <c r="C28" i="28"/>
  <c r="C27" i="28"/>
  <c r="C26" i="28"/>
  <c r="C25" i="28"/>
  <c r="C24" i="28"/>
  <c r="C23" i="28"/>
  <c r="C22" i="28"/>
  <c r="C21" i="28"/>
  <c r="C20" i="28"/>
  <c r="C19" i="28"/>
  <c r="C18" i="28"/>
  <c r="C17" i="28"/>
  <c r="C16" i="28"/>
  <c r="C15" i="28"/>
  <c r="C14" i="28"/>
  <c r="C13" i="28"/>
  <c r="C12" i="28"/>
  <c r="C11" i="28"/>
  <c r="C10" i="28"/>
  <c r="C9" i="28"/>
  <c r="C8" i="28"/>
  <c r="C1" i="27"/>
  <c r="J75" i="27"/>
  <c r="H75" i="27"/>
  <c r="F75" i="27"/>
  <c r="C75" i="27"/>
  <c r="J74" i="27"/>
  <c r="H74" i="27"/>
  <c r="F74" i="27"/>
  <c r="C74" i="27"/>
  <c r="J73" i="27"/>
  <c r="H73" i="27"/>
  <c r="F73" i="27"/>
  <c r="C73" i="27"/>
  <c r="J72" i="27"/>
  <c r="H72" i="27"/>
  <c r="F72" i="27"/>
  <c r="C72" i="27"/>
  <c r="J71" i="27"/>
  <c r="H71" i="27"/>
  <c r="F71" i="27"/>
  <c r="C71" i="27"/>
  <c r="J70" i="27"/>
  <c r="H70" i="27"/>
  <c r="F70" i="27"/>
  <c r="C70" i="27"/>
  <c r="J69" i="27"/>
  <c r="H69" i="27"/>
  <c r="F69" i="27"/>
  <c r="C69" i="27"/>
  <c r="J68" i="27"/>
  <c r="H68" i="27"/>
  <c r="F68" i="27"/>
  <c r="C68" i="27"/>
  <c r="J67" i="27"/>
  <c r="H67" i="27"/>
  <c r="F67" i="27"/>
  <c r="C67" i="27"/>
  <c r="J66" i="27"/>
  <c r="H66" i="27"/>
  <c r="F66" i="27"/>
  <c r="C66" i="27"/>
  <c r="J65" i="27"/>
  <c r="H65" i="27"/>
  <c r="F65" i="27"/>
  <c r="C65" i="27"/>
  <c r="J64" i="27"/>
  <c r="H64" i="27"/>
  <c r="F64" i="27"/>
  <c r="C64" i="27"/>
  <c r="J63" i="27"/>
  <c r="H63" i="27"/>
  <c r="F63" i="27"/>
  <c r="C63" i="27"/>
  <c r="J62" i="27"/>
  <c r="H62" i="27"/>
  <c r="C62" i="27"/>
  <c r="J61" i="27"/>
  <c r="H61" i="27"/>
  <c r="C61" i="27"/>
  <c r="J60" i="27"/>
  <c r="H60" i="27"/>
  <c r="F60" i="27"/>
  <c r="C60" i="27"/>
  <c r="C41" i="27"/>
  <c r="C40" i="27"/>
  <c r="C39" i="27"/>
  <c r="C38" i="27"/>
  <c r="C37" i="27"/>
  <c r="C36" i="27"/>
  <c r="C35" i="27"/>
  <c r="C34" i="27"/>
  <c r="C33" i="27"/>
  <c r="C32" i="27"/>
  <c r="C31" i="27"/>
  <c r="C30" i="27"/>
  <c r="C29" i="27"/>
  <c r="C28" i="27"/>
  <c r="C27" i="27"/>
  <c r="C26" i="27"/>
  <c r="C25" i="27"/>
  <c r="C24" i="27"/>
  <c r="C23" i="27"/>
  <c r="C22" i="27"/>
  <c r="C21" i="27"/>
  <c r="C20" i="27"/>
  <c r="C19" i="27"/>
  <c r="C18" i="27"/>
  <c r="C17" i="27"/>
  <c r="C16" i="27"/>
  <c r="C15" i="27"/>
  <c r="C14" i="27"/>
  <c r="C13" i="27"/>
  <c r="C12" i="27"/>
  <c r="C11" i="27"/>
  <c r="C10" i="27"/>
  <c r="C9" i="27"/>
  <c r="C8" i="27"/>
  <c r="C1" i="26"/>
  <c r="C142" i="26"/>
  <c r="J141" i="26"/>
  <c r="H141" i="26"/>
  <c r="C141" i="26"/>
  <c r="J140" i="26"/>
  <c r="C140" i="26"/>
  <c r="C139" i="26"/>
  <c r="H138" i="26"/>
  <c r="F138" i="26"/>
  <c r="C138" i="26"/>
  <c r="J137" i="26"/>
  <c r="H137" i="26"/>
  <c r="F137" i="26"/>
  <c r="C137" i="26"/>
  <c r="J136" i="26"/>
  <c r="H136" i="26"/>
  <c r="F136" i="26"/>
  <c r="C136" i="26"/>
  <c r="C135" i="26"/>
  <c r="J74" i="26"/>
  <c r="H74" i="26"/>
  <c r="F74" i="26"/>
  <c r="C74" i="26"/>
  <c r="J73" i="26"/>
  <c r="H73" i="26"/>
  <c r="F73" i="26"/>
  <c r="C73" i="26"/>
  <c r="J72" i="26"/>
  <c r="H72" i="26"/>
  <c r="F72" i="26"/>
  <c r="C72" i="26"/>
  <c r="J71" i="26"/>
  <c r="H71" i="26"/>
  <c r="F71" i="26"/>
  <c r="C71" i="26"/>
  <c r="J70" i="26"/>
  <c r="H70" i="26"/>
  <c r="F70" i="26"/>
  <c r="C70" i="26"/>
  <c r="J69" i="26"/>
  <c r="H69" i="26"/>
  <c r="F69" i="26"/>
  <c r="C69" i="26"/>
  <c r="J68" i="26"/>
  <c r="H68" i="26"/>
  <c r="F68" i="26"/>
  <c r="C68" i="26"/>
  <c r="J67" i="26"/>
  <c r="H67" i="26"/>
  <c r="F67" i="26"/>
  <c r="C67" i="26"/>
  <c r="J66" i="26"/>
  <c r="H66" i="26"/>
  <c r="F66" i="26"/>
  <c r="C66" i="26"/>
  <c r="J65" i="26"/>
  <c r="H65" i="26"/>
  <c r="F65" i="26"/>
  <c r="C65" i="26"/>
  <c r="J64" i="26"/>
  <c r="H64" i="26"/>
  <c r="F64" i="26"/>
  <c r="C64" i="26"/>
  <c r="J63" i="26"/>
  <c r="H63" i="26"/>
  <c r="F63" i="26"/>
  <c r="C63" i="26"/>
  <c r="J62" i="26"/>
  <c r="H62" i="26"/>
  <c r="F62" i="26"/>
  <c r="C62" i="26"/>
  <c r="J61" i="26"/>
  <c r="H61" i="26"/>
  <c r="C61" i="26"/>
  <c r="J60" i="26"/>
  <c r="H60" i="26"/>
  <c r="C60" i="26"/>
  <c r="J59" i="26"/>
  <c r="H59" i="26"/>
  <c r="F59" i="26"/>
  <c r="C59"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C14" i="26"/>
  <c r="C13" i="26"/>
  <c r="C12" i="26"/>
  <c r="C11" i="26"/>
  <c r="C10" i="26"/>
  <c r="C9" i="26"/>
  <c r="C8" i="26"/>
  <c r="C1" i="25"/>
  <c r="J74" i="25"/>
  <c r="H74" i="25"/>
  <c r="F74" i="25"/>
  <c r="C74" i="25"/>
  <c r="J73" i="25"/>
  <c r="H73" i="25"/>
  <c r="F73" i="25"/>
  <c r="C73" i="25"/>
  <c r="J72" i="25"/>
  <c r="H72" i="25"/>
  <c r="F72" i="25"/>
  <c r="C72" i="25"/>
  <c r="J71" i="25"/>
  <c r="H71" i="25"/>
  <c r="F71" i="25"/>
  <c r="C71" i="25"/>
  <c r="J70" i="25"/>
  <c r="H70" i="25"/>
  <c r="F70" i="25"/>
  <c r="C70" i="25"/>
  <c r="J69" i="25"/>
  <c r="H69" i="25"/>
  <c r="F69" i="25"/>
  <c r="C69" i="25"/>
  <c r="J68" i="25"/>
  <c r="H68" i="25"/>
  <c r="F68" i="25"/>
  <c r="C68" i="25"/>
  <c r="J67" i="25"/>
  <c r="H67" i="25"/>
  <c r="F67" i="25"/>
  <c r="C67" i="25"/>
  <c r="J66" i="25"/>
  <c r="H66" i="25"/>
  <c r="F66" i="25"/>
  <c r="C66" i="25"/>
  <c r="J65" i="25"/>
  <c r="H65" i="25"/>
  <c r="F65" i="25"/>
  <c r="C65" i="25"/>
  <c r="J64" i="25"/>
  <c r="H64" i="25"/>
  <c r="F64" i="25"/>
  <c r="C64" i="25"/>
  <c r="J63" i="25"/>
  <c r="H63" i="25"/>
  <c r="F63" i="25"/>
  <c r="C63" i="25"/>
  <c r="J62" i="25"/>
  <c r="H62" i="25"/>
  <c r="F62" i="25"/>
  <c r="C62" i="25"/>
  <c r="J61" i="25"/>
  <c r="H61" i="25"/>
  <c r="C61" i="25"/>
  <c r="J60" i="25"/>
  <c r="H60" i="25"/>
  <c r="C60" i="25"/>
  <c r="J59" i="25"/>
  <c r="H59" i="25"/>
  <c r="F59" i="25"/>
  <c r="C59"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1" i="24"/>
  <c r="C142" i="24"/>
  <c r="J141" i="24"/>
  <c r="H141" i="24"/>
  <c r="C141" i="24"/>
  <c r="J140" i="24"/>
  <c r="C140" i="24"/>
  <c r="C139" i="24"/>
  <c r="H138" i="24"/>
  <c r="F138" i="24"/>
  <c r="C138" i="24"/>
  <c r="J74" i="24"/>
  <c r="H74" i="24"/>
  <c r="F74" i="24"/>
  <c r="C74" i="24"/>
  <c r="J73" i="24"/>
  <c r="H73" i="24"/>
  <c r="F73" i="24"/>
  <c r="C73" i="24"/>
  <c r="J72" i="24"/>
  <c r="H72" i="24"/>
  <c r="F72" i="24"/>
  <c r="C72" i="24"/>
  <c r="J71" i="24"/>
  <c r="H71" i="24"/>
  <c r="F71" i="24"/>
  <c r="C71" i="24"/>
  <c r="J70" i="24"/>
  <c r="H70" i="24"/>
  <c r="F70" i="24"/>
  <c r="C70" i="24"/>
  <c r="J69" i="24"/>
  <c r="H69" i="24"/>
  <c r="F69" i="24"/>
  <c r="C69" i="24"/>
  <c r="J68" i="24"/>
  <c r="H68" i="24"/>
  <c r="F68" i="24"/>
  <c r="C68" i="24"/>
  <c r="J67" i="24"/>
  <c r="H67" i="24"/>
  <c r="F67" i="24"/>
  <c r="C67" i="24"/>
  <c r="J66" i="24"/>
  <c r="H66" i="24"/>
  <c r="F66" i="24"/>
  <c r="C66" i="24"/>
  <c r="J65" i="24"/>
  <c r="H65" i="24"/>
  <c r="F65" i="24"/>
  <c r="C65" i="24"/>
  <c r="J64" i="24"/>
  <c r="H64" i="24"/>
  <c r="F64" i="24"/>
  <c r="C64" i="24"/>
  <c r="J63" i="24"/>
  <c r="H63" i="24"/>
  <c r="F63" i="24"/>
  <c r="C63" i="24"/>
  <c r="J62" i="24"/>
  <c r="H62" i="24"/>
  <c r="F62" i="24"/>
  <c r="C62" i="24"/>
  <c r="J61" i="24"/>
  <c r="H61" i="24"/>
  <c r="C61" i="24"/>
  <c r="J60" i="24"/>
  <c r="H60" i="24"/>
  <c r="C60" i="24"/>
  <c r="J59" i="24"/>
  <c r="H59" i="24"/>
  <c r="F59" i="24"/>
  <c r="C59"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1" i="23"/>
  <c r="C142" i="23"/>
  <c r="J141" i="23"/>
  <c r="H141" i="23"/>
  <c r="C141" i="23"/>
  <c r="J140" i="23"/>
  <c r="C140" i="23"/>
  <c r="C139" i="23"/>
  <c r="H138" i="23"/>
  <c r="F138" i="23"/>
  <c r="C138" i="23"/>
  <c r="J74" i="23"/>
  <c r="H74" i="23"/>
  <c r="F74" i="23"/>
  <c r="C74" i="23"/>
  <c r="J73" i="23"/>
  <c r="H73" i="23"/>
  <c r="F73" i="23"/>
  <c r="C73" i="23"/>
  <c r="J72" i="23"/>
  <c r="H72" i="23"/>
  <c r="F72" i="23"/>
  <c r="C72" i="23"/>
  <c r="J71" i="23"/>
  <c r="H71" i="23"/>
  <c r="F71" i="23"/>
  <c r="C71" i="23"/>
  <c r="J70" i="23"/>
  <c r="H70" i="23"/>
  <c r="F70" i="23"/>
  <c r="C70" i="23"/>
  <c r="J69" i="23"/>
  <c r="H69" i="23"/>
  <c r="F69" i="23"/>
  <c r="C69" i="23"/>
  <c r="J68" i="23"/>
  <c r="H68" i="23"/>
  <c r="F68" i="23"/>
  <c r="C68" i="23"/>
  <c r="J67" i="23"/>
  <c r="H67" i="23"/>
  <c r="F67" i="23"/>
  <c r="C67" i="23"/>
  <c r="J66" i="23"/>
  <c r="H66" i="23"/>
  <c r="F66" i="23"/>
  <c r="C66" i="23"/>
  <c r="J65" i="23"/>
  <c r="H65" i="23"/>
  <c r="F65" i="23"/>
  <c r="C65" i="23"/>
  <c r="J64" i="23"/>
  <c r="H64" i="23"/>
  <c r="F64" i="23"/>
  <c r="C64" i="23"/>
  <c r="J63" i="23"/>
  <c r="H63" i="23"/>
  <c r="F63" i="23"/>
  <c r="C63" i="23"/>
  <c r="J62" i="23"/>
  <c r="H62" i="23"/>
  <c r="F62" i="23"/>
  <c r="C62" i="23"/>
  <c r="J61" i="23"/>
  <c r="H61" i="23"/>
  <c r="C61" i="23"/>
  <c r="J60" i="23"/>
  <c r="H60" i="23"/>
  <c r="C60" i="23"/>
  <c r="J59" i="23"/>
  <c r="H59" i="23"/>
  <c r="F59" i="23"/>
  <c r="C59"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C8" i="23"/>
  <c r="C1" i="22"/>
  <c r="C142" i="22"/>
  <c r="J141" i="22"/>
  <c r="C141" i="22"/>
  <c r="J140" i="22"/>
  <c r="C140" i="22"/>
  <c r="C139" i="22"/>
  <c r="H138" i="22"/>
  <c r="F138" i="22"/>
  <c r="C138" i="22"/>
  <c r="J74" i="22"/>
  <c r="H74" i="22"/>
  <c r="F74" i="22"/>
  <c r="C74" i="22"/>
  <c r="J73" i="22"/>
  <c r="H73" i="22"/>
  <c r="F73" i="22"/>
  <c r="C73" i="22"/>
  <c r="J72" i="22"/>
  <c r="H72" i="22"/>
  <c r="F72" i="22"/>
  <c r="C72" i="22"/>
  <c r="J71" i="22"/>
  <c r="H71" i="22"/>
  <c r="F71" i="22"/>
  <c r="C71" i="22"/>
  <c r="J70" i="22"/>
  <c r="H70" i="22"/>
  <c r="F70" i="22"/>
  <c r="C70" i="22"/>
  <c r="J69" i="22"/>
  <c r="H69" i="22"/>
  <c r="F69" i="22"/>
  <c r="C69" i="22"/>
  <c r="J68" i="22"/>
  <c r="H68" i="22"/>
  <c r="F68" i="22"/>
  <c r="C68" i="22"/>
  <c r="J67" i="22"/>
  <c r="H67" i="22"/>
  <c r="F67" i="22"/>
  <c r="C67" i="22"/>
  <c r="J66" i="22"/>
  <c r="H66" i="22"/>
  <c r="F66" i="22"/>
  <c r="C66" i="22"/>
  <c r="J65" i="22"/>
  <c r="H65" i="22"/>
  <c r="F65" i="22"/>
  <c r="C65" i="22"/>
  <c r="J64" i="22"/>
  <c r="H64" i="22"/>
  <c r="F64" i="22"/>
  <c r="C64" i="22"/>
  <c r="J63" i="22"/>
  <c r="H63" i="22"/>
  <c r="F63" i="22"/>
  <c r="C63" i="22"/>
  <c r="J62" i="22"/>
  <c r="H62" i="22"/>
  <c r="F62" i="22"/>
  <c r="C62" i="22"/>
  <c r="J61" i="22"/>
  <c r="H61" i="22"/>
  <c r="C61" i="22"/>
  <c r="J60" i="22"/>
  <c r="H60" i="22"/>
  <c r="C60" i="22"/>
  <c r="J59" i="22"/>
  <c r="H59" i="22"/>
  <c r="F59" i="22"/>
  <c r="C59" i="22"/>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1" i="21"/>
  <c r="C142" i="21"/>
  <c r="J141" i="21"/>
  <c r="H141" i="21"/>
  <c r="C141" i="21"/>
  <c r="J140" i="21"/>
  <c r="C140" i="21"/>
  <c r="C139" i="21"/>
  <c r="H138" i="21"/>
  <c r="F138" i="21"/>
  <c r="C138" i="21"/>
  <c r="J74" i="21"/>
  <c r="H74" i="21"/>
  <c r="F74" i="21"/>
  <c r="C74" i="21"/>
  <c r="J73" i="21"/>
  <c r="H73" i="21"/>
  <c r="F73" i="21"/>
  <c r="C73" i="21"/>
  <c r="J72" i="21"/>
  <c r="H72" i="21"/>
  <c r="F72" i="21"/>
  <c r="C72" i="21"/>
  <c r="J71" i="21"/>
  <c r="H71" i="21"/>
  <c r="F71" i="21"/>
  <c r="C71" i="21"/>
  <c r="J70" i="21"/>
  <c r="H70" i="21"/>
  <c r="F70" i="21"/>
  <c r="C70" i="21"/>
  <c r="J69" i="21"/>
  <c r="H69" i="21"/>
  <c r="F69" i="21"/>
  <c r="C69" i="21"/>
  <c r="J68" i="21"/>
  <c r="H68" i="21"/>
  <c r="F68" i="21"/>
  <c r="C68" i="21"/>
  <c r="J67" i="21"/>
  <c r="H67" i="21"/>
  <c r="F67" i="21"/>
  <c r="C67" i="21"/>
  <c r="J66" i="21"/>
  <c r="H66" i="21"/>
  <c r="F66" i="21"/>
  <c r="C66" i="21"/>
  <c r="J65" i="21"/>
  <c r="H65" i="21"/>
  <c r="F65" i="21"/>
  <c r="C65" i="21"/>
  <c r="J64" i="21"/>
  <c r="H64" i="21"/>
  <c r="F64" i="21"/>
  <c r="C64" i="21"/>
  <c r="J63" i="21"/>
  <c r="H63" i="21"/>
  <c r="F63" i="21"/>
  <c r="C63" i="21"/>
  <c r="J62" i="21"/>
  <c r="H62" i="21"/>
  <c r="F62" i="21"/>
  <c r="C62" i="21"/>
  <c r="J61" i="21"/>
  <c r="H61" i="21"/>
  <c r="C61" i="21"/>
  <c r="J60" i="21"/>
  <c r="H60" i="21"/>
  <c r="C60" i="21"/>
  <c r="J59" i="21"/>
  <c r="H59" i="21"/>
  <c r="F59" i="21"/>
  <c r="C59"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4" i="21"/>
  <c r="C13" i="21"/>
  <c r="C12" i="21"/>
  <c r="C11" i="21"/>
  <c r="C10" i="21"/>
  <c r="C9" i="21"/>
  <c r="C8" i="21"/>
  <c r="C1" i="20"/>
  <c r="C142" i="20"/>
  <c r="J141" i="20"/>
  <c r="H141" i="20"/>
  <c r="C141" i="20"/>
  <c r="J140" i="20"/>
  <c r="C140" i="20"/>
  <c r="C139" i="20"/>
  <c r="H138" i="20"/>
  <c r="F138" i="20"/>
  <c r="C138" i="20"/>
  <c r="J137" i="20"/>
  <c r="H137" i="20"/>
  <c r="F137" i="20"/>
  <c r="C137" i="20"/>
  <c r="J136" i="20"/>
  <c r="H136" i="20"/>
  <c r="F136" i="20"/>
  <c r="C136" i="20"/>
  <c r="C135" i="20"/>
  <c r="J74" i="20"/>
  <c r="H74" i="20"/>
  <c r="F74" i="20"/>
  <c r="C74" i="20"/>
  <c r="J73" i="20"/>
  <c r="H73" i="20"/>
  <c r="F73" i="20"/>
  <c r="C73" i="20"/>
  <c r="J72" i="20"/>
  <c r="H72" i="20"/>
  <c r="F72" i="20"/>
  <c r="C72" i="20"/>
  <c r="J71" i="20"/>
  <c r="H71" i="20"/>
  <c r="F71" i="20"/>
  <c r="C71" i="20"/>
  <c r="J70" i="20"/>
  <c r="H70" i="20"/>
  <c r="F70" i="20"/>
  <c r="C70" i="20"/>
  <c r="J69" i="20"/>
  <c r="H69" i="20"/>
  <c r="F69" i="20"/>
  <c r="C69" i="20"/>
  <c r="J68" i="20"/>
  <c r="H68" i="20"/>
  <c r="F68" i="20"/>
  <c r="C68" i="20"/>
  <c r="J67" i="20"/>
  <c r="H67" i="20"/>
  <c r="F67" i="20"/>
  <c r="C67" i="20"/>
  <c r="J66" i="20"/>
  <c r="H66" i="20"/>
  <c r="F66" i="20"/>
  <c r="C66" i="20"/>
  <c r="J65" i="20"/>
  <c r="H65" i="20"/>
  <c r="F65" i="20"/>
  <c r="C65" i="20"/>
  <c r="J64" i="20"/>
  <c r="H64" i="20"/>
  <c r="F64" i="20"/>
  <c r="C64" i="20"/>
  <c r="J63" i="20"/>
  <c r="H63" i="20"/>
  <c r="F63" i="20"/>
  <c r="C63" i="20"/>
  <c r="J62" i="20"/>
  <c r="H62" i="20"/>
  <c r="F62" i="20"/>
  <c r="C62" i="20"/>
  <c r="J61" i="20"/>
  <c r="H61" i="20"/>
  <c r="C61" i="20"/>
  <c r="J60" i="20"/>
  <c r="H60" i="20"/>
  <c r="C60" i="20"/>
  <c r="J59" i="20"/>
  <c r="H59" i="20"/>
  <c r="F59" i="20"/>
  <c r="C59"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1" i="19"/>
  <c r="C142" i="19"/>
  <c r="J141" i="19"/>
  <c r="H141" i="19"/>
  <c r="C141" i="19"/>
  <c r="J140" i="19"/>
  <c r="C140" i="19"/>
  <c r="C139" i="19"/>
  <c r="H138" i="19"/>
  <c r="F138" i="19"/>
  <c r="C138" i="19"/>
  <c r="J137" i="19"/>
  <c r="H137" i="19"/>
  <c r="F137" i="19"/>
  <c r="C137" i="19"/>
  <c r="J136" i="19"/>
  <c r="H136" i="19"/>
  <c r="F136" i="19"/>
  <c r="C136" i="19"/>
  <c r="C135" i="19"/>
  <c r="J74" i="19"/>
  <c r="H74" i="19"/>
  <c r="F74" i="19"/>
  <c r="C74" i="19"/>
  <c r="J73" i="19"/>
  <c r="H73" i="19"/>
  <c r="F73" i="19"/>
  <c r="C73" i="19"/>
  <c r="J72" i="19"/>
  <c r="H72" i="19"/>
  <c r="F72" i="19"/>
  <c r="C72" i="19"/>
  <c r="J71" i="19"/>
  <c r="H71" i="19"/>
  <c r="F71" i="19"/>
  <c r="C71" i="19"/>
  <c r="J70" i="19"/>
  <c r="H70" i="19"/>
  <c r="F70" i="19"/>
  <c r="C70" i="19"/>
  <c r="J69" i="19"/>
  <c r="H69" i="19"/>
  <c r="F69" i="19"/>
  <c r="C69" i="19"/>
  <c r="J68" i="19"/>
  <c r="H68" i="19"/>
  <c r="F68" i="19"/>
  <c r="C68" i="19"/>
  <c r="J67" i="19"/>
  <c r="H67" i="19"/>
  <c r="F67" i="19"/>
  <c r="C67" i="19"/>
  <c r="J66" i="19"/>
  <c r="H66" i="19"/>
  <c r="F66" i="19"/>
  <c r="C66" i="19"/>
  <c r="J65" i="19"/>
  <c r="H65" i="19"/>
  <c r="F65" i="19"/>
  <c r="C65" i="19"/>
  <c r="J64" i="19"/>
  <c r="H64" i="19"/>
  <c r="F64" i="19"/>
  <c r="C64" i="19"/>
  <c r="J63" i="19"/>
  <c r="H63" i="19"/>
  <c r="F63" i="19"/>
  <c r="C63" i="19"/>
  <c r="J62" i="19"/>
  <c r="H62" i="19"/>
  <c r="F62" i="19"/>
  <c r="C62" i="19"/>
  <c r="J61" i="19"/>
  <c r="H61" i="19"/>
  <c r="C61" i="19"/>
  <c r="J60" i="19"/>
  <c r="H60" i="19"/>
  <c r="C60" i="19"/>
  <c r="J59" i="19"/>
  <c r="H59" i="19"/>
  <c r="F59" i="19"/>
  <c r="C59"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1" i="18"/>
  <c r="C142" i="18"/>
  <c r="J141" i="18"/>
  <c r="H141" i="18"/>
  <c r="C141" i="18"/>
  <c r="J140" i="18"/>
  <c r="C140" i="18"/>
  <c r="C139" i="18"/>
  <c r="H138" i="18"/>
  <c r="F138" i="18"/>
  <c r="C138" i="18"/>
  <c r="J137" i="18"/>
  <c r="H137" i="18"/>
  <c r="F137" i="18"/>
  <c r="C137" i="18"/>
  <c r="J136" i="18"/>
  <c r="H136" i="18"/>
  <c r="F136" i="18"/>
  <c r="C136" i="18"/>
  <c r="C135" i="18"/>
  <c r="J74" i="18"/>
  <c r="H74" i="18"/>
  <c r="F74" i="18"/>
  <c r="C74" i="18"/>
  <c r="J73" i="18"/>
  <c r="H73" i="18"/>
  <c r="F73" i="18"/>
  <c r="C73" i="18"/>
  <c r="J72" i="18"/>
  <c r="H72" i="18"/>
  <c r="F72" i="18"/>
  <c r="C72" i="18"/>
  <c r="J71" i="18"/>
  <c r="H71" i="18"/>
  <c r="F71" i="18"/>
  <c r="C71" i="18"/>
  <c r="J70" i="18"/>
  <c r="H70" i="18"/>
  <c r="F70" i="18"/>
  <c r="C70" i="18"/>
  <c r="J69" i="18"/>
  <c r="H69" i="18"/>
  <c r="F69" i="18"/>
  <c r="C69" i="18"/>
  <c r="J68" i="18"/>
  <c r="H68" i="18"/>
  <c r="F68" i="18"/>
  <c r="C68" i="18"/>
  <c r="J67" i="18"/>
  <c r="H67" i="18"/>
  <c r="F67" i="18"/>
  <c r="C67" i="18"/>
  <c r="J66" i="18"/>
  <c r="H66" i="18"/>
  <c r="F66" i="18"/>
  <c r="C66" i="18"/>
  <c r="J65" i="18"/>
  <c r="H65" i="18"/>
  <c r="F65" i="18"/>
  <c r="C65" i="18"/>
  <c r="J64" i="18"/>
  <c r="H64" i="18"/>
  <c r="F64" i="18"/>
  <c r="C64" i="18"/>
  <c r="J63" i="18"/>
  <c r="H63" i="18"/>
  <c r="F63" i="18"/>
  <c r="C63" i="18"/>
  <c r="J62" i="18"/>
  <c r="H62" i="18"/>
  <c r="F62" i="18"/>
  <c r="C62" i="18"/>
  <c r="J61" i="18"/>
  <c r="H61" i="18"/>
  <c r="C61" i="18"/>
  <c r="J60" i="18"/>
  <c r="H60" i="18"/>
  <c r="C60" i="18"/>
  <c r="J59" i="18"/>
  <c r="H59" i="18"/>
  <c r="F59" i="18"/>
  <c r="C59"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1" i="17"/>
  <c r="C142" i="17"/>
  <c r="J141" i="17"/>
  <c r="H141" i="17"/>
  <c r="C141" i="17"/>
  <c r="J140" i="17"/>
  <c r="C140" i="17"/>
  <c r="C139" i="17"/>
  <c r="H138" i="17"/>
  <c r="F138" i="17"/>
  <c r="C138" i="17"/>
  <c r="J137" i="17"/>
  <c r="H137" i="17"/>
  <c r="F137" i="17"/>
  <c r="C137" i="17"/>
  <c r="J136" i="17"/>
  <c r="H136" i="17"/>
  <c r="F136" i="17"/>
  <c r="C136" i="17"/>
  <c r="C135" i="17"/>
  <c r="J74" i="17"/>
  <c r="H74" i="17"/>
  <c r="F74" i="17"/>
  <c r="C74" i="17"/>
  <c r="J73" i="17"/>
  <c r="H73" i="17"/>
  <c r="F73" i="17"/>
  <c r="C73" i="17"/>
  <c r="J72" i="17"/>
  <c r="H72" i="17"/>
  <c r="F72" i="17"/>
  <c r="C72" i="17"/>
  <c r="J71" i="17"/>
  <c r="H71" i="17"/>
  <c r="F71" i="17"/>
  <c r="C71" i="17"/>
  <c r="J70" i="17"/>
  <c r="H70" i="17"/>
  <c r="F70" i="17"/>
  <c r="C70" i="17"/>
  <c r="J69" i="17"/>
  <c r="H69" i="17"/>
  <c r="F69" i="17"/>
  <c r="C69" i="17"/>
  <c r="J68" i="17"/>
  <c r="H68" i="17"/>
  <c r="F68" i="17"/>
  <c r="C68" i="17"/>
  <c r="J67" i="17"/>
  <c r="H67" i="17"/>
  <c r="F67" i="17"/>
  <c r="C67" i="17"/>
  <c r="J66" i="17"/>
  <c r="H66" i="17"/>
  <c r="F66" i="17"/>
  <c r="C66" i="17"/>
  <c r="J65" i="17"/>
  <c r="H65" i="17"/>
  <c r="F65" i="17"/>
  <c r="C65" i="17"/>
  <c r="J64" i="17"/>
  <c r="H64" i="17"/>
  <c r="F64" i="17"/>
  <c r="C64" i="17"/>
  <c r="J63" i="17"/>
  <c r="H63" i="17"/>
  <c r="F63" i="17"/>
  <c r="C63" i="17"/>
  <c r="J62" i="17"/>
  <c r="H62" i="17"/>
  <c r="F62" i="17"/>
  <c r="C62" i="17"/>
  <c r="J61" i="17"/>
  <c r="H61" i="17"/>
  <c r="C61" i="17"/>
  <c r="J60" i="17"/>
  <c r="H60" i="17"/>
  <c r="C60" i="17"/>
  <c r="J59" i="17"/>
  <c r="H59" i="17"/>
  <c r="F59" i="17"/>
  <c r="C59"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1" i="16"/>
  <c r="C142" i="16"/>
  <c r="J141" i="16"/>
  <c r="H141" i="16"/>
  <c r="C141" i="16"/>
  <c r="J140" i="16"/>
  <c r="C140" i="16"/>
  <c r="C139" i="16"/>
  <c r="H138" i="16"/>
  <c r="F138" i="16"/>
  <c r="C138" i="16"/>
  <c r="J137" i="16"/>
  <c r="H137" i="16"/>
  <c r="F137" i="16"/>
  <c r="C137" i="16"/>
  <c r="J136" i="16"/>
  <c r="H136" i="16"/>
  <c r="F136" i="16"/>
  <c r="C136" i="16"/>
  <c r="C135" i="16"/>
  <c r="J74" i="16"/>
  <c r="H74" i="16"/>
  <c r="F74" i="16"/>
  <c r="C74" i="16"/>
  <c r="J73" i="16"/>
  <c r="H73" i="16"/>
  <c r="F73" i="16"/>
  <c r="C73" i="16"/>
  <c r="J72" i="16"/>
  <c r="H72" i="16"/>
  <c r="F72" i="16"/>
  <c r="C72" i="16"/>
  <c r="J71" i="16"/>
  <c r="H71" i="16"/>
  <c r="F71" i="16"/>
  <c r="C71" i="16"/>
  <c r="J70" i="16"/>
  <c r="H70" i="16"/>
  <c r="F70" i="16"/>
  <c r="C70" i="16"/>
  <c r="J69" i="16"/>
  <c r="H69" i="16"/>
  <c r="F69" i="16"/>
  <c r="C69" i="16"/>
  <c r="J68" i="16"/>
  <c r="H68" i="16"/>
  <c r="F68" i="16"/>
  <c r="C68" i="16"/>
  <c r="J67" i="16"/>
  <c r="H67" i="16"/>
  <c r="F67" i="16"/>
  <c r="C67" i="16"/>
  <c r="J66" i="16"/>
  <c r="H66" i="16"/>
  <c r="F66" i="16"/>
  <c r="C66" i="16"/>
  <c r="J65" i="16"/>
  <c r="H65" i="16"/>
  <c r="F65" i="16"/>
  <c r="C65" i="16"/>
  <c r="J64" i="16"/>
  <c r="H64" i="16"/>
  <c r="F64" i="16"/>
  <c r="C64" i="16"/>
  <c r="J63" i="16"/>
  <c r="H63" i="16"/>
  <c r="F63" i="16"/>
  <c r="C63" i="16"/>
  <c r="J62" i="16"/>
  <c r="H62" i="16"/>
  <c r="F62" i="16"/>
  <c r="C62" i="16"/>
  <c r="J61" i="16"/>
  <c r="H61" i="16"/>
  <c r="C61" i="16"/>
  <c r="J60" i="16"/>
  <c r="H60" i="16"/>
  <c r="C60" i="16"/>
  <c r="J59" i="16"/>
  <c r="H59" i="16"/>
  <c r="F59" i="16"/>
  <c r="C59"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1" i="15"/>
  <c r="C142" i="15"/>
  <c r="J141" i="15"/>
  <c r="H141" i="15"/>
  <c r="C141" i="15"/>
  <c r="J140" i="15"/>
  <c r="C140" i="15"/>
  <c r="C139" i="15"/>
  <c r="H138" i="15"/>
  <c r="F138" i="15"/>
  <c r="C138" i="15"/>
  <c r="J137" i="15"/>
  <c r="H137" i="15"/>
  <c r="F137" i="15"/>
  <c r="C137" i="15"/>
  <c r="J136" i="15"/>
  <c r="H136" i="15"/>
  <c r="F136" i="15"/>
  <c r="C136" i="15"/>
  <c r="C135" i="15"/>
  <c r="J74" i="15"/>
  <c r="H74" i="15"/>
  <c r="F74" i="15"/>
  <c r="C74" i="15"/>
  <c r="J73" i="15"/>
  <c r="H73" i="15"/>
  <c r="F73" i="15"/>
  <c r="C73" i="15"/>
  <c r="J72" i="15"/>
  <c r="H72" i="15"/>
  <c r="F72" i="15"/>
  <c r="C72" i="15"/>
  <c r="J71" i="15"/>
  <c r="H71" i="15"/>
  <c r="F71" i="15"/>
  <c r="C71" i="15"/>
  <c r="J70" i="15"/>
  <c r="H70" i="15"/>
  <c r="F70" i="15"/>
  <c r="C70" i="15"/>
  <c r="J69" i="15"/>
  <c r="H69" i="15"/>
  <c r="F69" i="15"/>
  <c r="C69" i="15"/>
  <c r="J68" i="15"/>
  <c r="H68" i="15"/>
  <c r="F68" i="15"/>
  <c r="C68" i="15"/>
  <c r="J67" i="15"/>
  <c r="H67" i="15"/>
  <c r="F67" i="15"/>
  <c r="C67" i="15"/>
  <c r="J66" i="15"/>
  <c r="H66" i="15"/>
  <c r="F66" i="15"/>
  <c r="C66" i="15"/>
  <c r="J65" i="15"/>
  <c r="H65" i="15"/>
  <c r="F65" i="15"/>
  <c r="C65" i="15"/>
  <c r="J64" i="15"/>
  <c r="H64" i="15"/>
  <c r="F64" i="15"/>
  <c r="C64" i="15"/>
  <c r="J63" i="15"/>
  <c r="H63" i="15"/>
  <c r="F63" i="15"/>
  <c r="C63" i="15"/>
  <c r="J62" i="15"/>
  <c r="H62" i="15"/>
  <c r="F62" i="15"/>
  <c r="C62" i="15"/>
  <c r="J61" i="15"/>
  <c r="H61" i="15"/>
  <c r="C61" i="15"/>
  <c r="J60" i="15"/>
  <c r="H60" i="15"/>
  <c r="C60" i="15"/>
  <c r="J59" i="15"/>
  <c r="H59" i="15"/>
  <c r="F59" i="15"/>
  <c r="C59"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1" i="14"/>
  <c r="C142" i="14"/>
  <c r="J141" i="14"/>
  <c r="H141" i="14"/>
  <c r="C141" i="14"/>
  <c r="J140" i="14"/>
  <c r="C140" i="14"/>
  <c r="C139" i="14"/>
  <c r="H138" i="14"/>
  <c r="F138" i="14"/>
  <c r="C138" i="14"/>
  <c r="J137" i="14"/>
  <c r="H137" i="14"/>
  <c r="F137" i="14"/>
  <c r="C137" i="14"/>
  <c r="J136" i="14"/>
  <c r="H136" i="14"/>
  <c r="F136" i="14"/>
  <c r="C136" i="14"/>
  <c r="C135" i="14"/>
  <c r="J74" i="14"/>
  <c r="H74" i="14"/>
  <c r="F74" i="14"/>
  <c r="C74" i="14"/>
  <c r="J73" i="14"/>
  <c r="H73" i="14"/>
  <c r="F73" i="14"/>
  <c r="C73" i="14"/>
  <c r="J72" i="14"/>
  <c r="H72" i="14"/>
  <c r="F72" i="14"/>
  <c r="C72" i="14"/>
  <c r="J71" i="14"/>
  <c r="H71" i="14"/>
  <c r="F71" i="14"/>
  <c r="C71" i="14"/>
  <c r="J70" i="14"/>
  <c r="H70" i="14"/>
  <c r="F70" i="14"/>
  <c r="C70" i="14"/>
  <c r="J69" i="14"/>
  <c r="H69" i="14"/>
  <c r="F69" i="14"/>
  <c r="C69" i="14"/>
  <c r="J68" i="14"/>
  <c r="H68" i="14"/>
  <c r="F68" i="14"/>
  <c r="C68" i="14"/>
  <c r="J67" i="14"/>
  <c r="H67" i="14"/>
  <c r="F67" i="14"/>
  <c r="C67" i="14"/>
  <c r="J66" i="14"/>
  <c r="H66" i="14"/>
  <c r="F66" i="14"/>
  <c r="C66" i="14"/>
  <c r="J65" i="14"/>
  <c r="H65" i="14"/>
  <c r="F65" i="14"/>
  <c r="C65" i="14"/>
  <c r="J64" i="14"/>
  <c r="H64" i="14"/>
  <c r="F64" i="14"/>
  <c r="C64" i="14"/>
  <c r="J63" i="14"/>
  <c r="H63" i="14"/>
  <c r="F63" i="14"/>
  <c r="C63" i="14"/>
  <c r="J62" i="14"/>
  <c r="H62" i="14"/>
  <c r="F62" i="14"/>
  <c r="C62" i="14"/>
  <c r="J61" i="14"/>
  <c r="H61" i="14"/>
  <c r="C61" i="14"/>
  <c r="J60" i="14"/>
  <c r="H60" i="14"/>
  <c r="C60" i="14"/>
  <c r="J59" i="14"/>
  <c r="H59" i="14"/>
  <c r="F59" i="14"/>
  <c r="C59"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1" i="13"/>
  <c r="C142" i="13"/>
  <c r="J141" i="13"/>
  <c r="H141" i="13"/>
  <c r="C141" i="13"/>
  <c r="J140" i="13"/>
  <c r="C140" i="13"/>
  <c r="C139" i="13"/>
  <c r="H138" i="13"/>
  <c r="F138" i="13"/>
  <c r="C138" i="13"/>
  <c r="J137" i="13"/>
  <c r="H137" i="13"/>
  <c r="F137" i="13"/>
  <c r="C137" i="13"/>
  <c r="J136" i="13"/>
  <c r="H136" i="13"/>
  <c r="F136" i="13"/>
  <c r="C136" i="13"/>
  <c r="C135" i="13"/>
  <c r="J74" i="13"/>
  <c r="H74" i="13"/>
  <c r="F74" i="13"/>
  <c r="C74" i="13"/>
  <c r="J73" i="13"/>
  <c r="H73" i="13"/>
  <c r="F73" i="13"/>
  <c r="C73" i="13"/>
  <c r="J72" i="13"/>
  <c r="H72" i="13"/>
  <c r="F72" i="13"/>
  <c r="C72" i="13"/>
  <c r="J71" i="13"/>
  <c r="H71" i="13"/>
  <c r="F71" i="13"/>
  <c r="C71" i="13"/>
  <c r="J70" i="13"/>
  <c r="H70" i="13"/>
  <c r="F70" i="13"/>
  <c r="C70" i="13"/>
  <c r="J69" i="13"/>
  <c r="H69" i="13"/>
  <c r="F69" i="13"/>
  <c r="C69" i="13"/>
  <c r="J68" i="13"/>
  <c r="H68" i="13"/>
  <c r="F68" i="13"/>
  <c r="C68" i="13"/>
  <c r="J67" i="13"/>
  <c r="H67" i="13"/>
  <c r="F67" i="13"/>
  <c r="C67" i="13"/>
  <c r="J66" i="13"/>
  <c r="H66" i="13"/>
  <c r="F66" i="13"/>
  <c r="C66" i="13"/>
  <c r="J65" i="13"/>
  <c r="H65" i="13"/>
  <c r="F65" i="13"/>
  <c r="C65" i="13"/>
  <c r="J64" i="13"/>
  <c r="H64" i="13"/>
  <c r="F64" i="13"/>
  <c r="C64" i="13"/>
  <c r="J63" i="13"/>
  <c r="H63" i="13"/>
  <c r="F63" i="13"/>
  <c r="C63" i="13"/>
  <c r="J62" i="13"/>
  <c r="H62" i="13"/>
  <c r="F62" i="13"/>
  <c r="C62" i="13"/>
  <c r="J61" i="13"/>
  <c r="H61" i="13"/>
  <c r="C61" i="13"/>
  <c r="J60" i="13"/>
  <c r="H60" i="13"/>
  <c r="C60" i="13"/>
  <c r="J59" i="13"/>
  <c r="H59" i="13"/>
  <c r="F59" i="13"/>
  <c r="C59"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1" i="12"/>
  <c r="C142" i="12"/>
  <c r="J141" i="12"/>
  <c r="H141" i="12"/>
  <c r="C141" i="12"/>
  <c r="J140" i="12"/>
  <c r="C140" i="12"/>
  <c r="C139" i="12"/>
  <c r="H138" i="12"/>
  <c r="F138" i="12"/>
  <c r="C138" i="12"/>
  <c r="J137" i="12"/>
  <c r="H137" i="12"/>
  <c r="F137" i="12"/>
  <c r="C137" i="12"/>
  <c r="J136" i="12"/>
  <c r="H136" i="12"/>
  <c r="F136" i="12"/>
  <c r="C136" i="12"/>
  <c r="C135" i="12"/>
  <c r="J74" i="12"/>
  <c r="H74" i="12"/>
  <c r="F74" i="12"/>
  <c r="C74" i="12"/>
  <c r="J73" i="12"/>
  <c r="H73" i="12"/>
  <c r="F73" i="12"/>
  <c r="C73" i="12"/>
  <c r="J72" i="12"/>
  <c r="H72" i="12"/>
  <c r="F72" i="12"/>
  <c r="C72" i="12"/>
  <c r="J71" i="12"/>
  <c r="H71" i="12"/>
  <c r="F71" i="12"/>
  <c r="C71" i="12"/>
  <c r="J70" i="12"/>
  <c r="H70" i="12"/>
  <c r="F70" i="12"/>
  <c r="C70" i="12"/>
  <c r="J69" i="12"/>
  <c r="H69" i="12"/>
  <c r="F69" i="12"/>
  <c r="C69" i="12"/>
  <c r="J68" i="12"/>
  <c r="H68" i="12"/>
  <c r="F68" i="12"/>
  <c r="C68" i="12"/>
  <c r="J67" i="12"/>
  <c r="H67" i="12"/>
  <c r="F67" i="12"/>
  <c r="C67" i="12"/>
  <c r="J66" i="12"/>
  <c r="H66" i="12"/>
  <c r="F66" i="12"/>
  <c r="C66" i="12"/>
  <c r="J65" i="12"/>
  <c r="H65" i="12"/>
  <c r="F65" i="12"/>
  <c r="C65" i="12"/>
  <c r="J64" i="12"/>
  <c r="H64" i="12"/>
  <c r="F64" i="12"/>
  <c r="C64" i="12"/>
  <c r="J63" i="12"/>
  <c r="H63" i="12"/>
  <c r="F63" i="12"/>
  <c r="C63" i="12"/>
  <c r="J62" i="12"/>
  <c r="H62" i="12"/>
  <c r="F62" i="12"/>
  <c r="C62" i="12"/>
  <c r="J61" i="12"/>
  <c r="H61" i="12"/>
  <c r="C61" i="12"/>
  <c r="J60" i="12"/>
  <c r="H60" i="12"/>
  <c r="C60" i="12"/>
  <c r="J59" i="12"/>
  <c r="H59" i="12"/>
  <c r="F59" i="12"/>
  <c r="C59"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1" i="11"/>
  <c r="C142" i="11"/>
  <c r="J141" i="11"/>
  <c r="H141" i="11"/>
  <c r="C141" i="11"/>
  <c r="J140" i="11"/>
  <c r="C140" i="11"/>
  <c r="C139" i="11"/>
  <c r="H138" i="11"/>
  <c r="F138" i="11"/>
  <c r="C138" i="11"/>
  <c r="J137" i="11"/>
  <c r="H137" i="11"/>
  <c r="F137" i="11"/>
  <c r="C137" i="11"/>
  <c r="J136" i="11"/>
  <c r="H136" i="11"/>
  <c r="F136" i="11"/>
  <c r="C136" i="11"/>
  <c r="C135" i="11"/>
  <c r="J74" i="11"/>
  <c r="H74" i="11"/>
  <c r="F74" i="11"/>
  <c r="C74" i="11"/>
  <c r="J73" i="11"/>
  <c r="H73" i="11"/>
  <c r="F73" i="11"/>
  <c r="C73" i="11"/>
  <c r="J72" i="11"/>
  <c r="H72" i="11"/>
  <c r="F72" i="11"/>
  <c r="C72" i="11"/>
  <c r="J71" i="11"/>
  <c r="H71" i="11"/>
  <c r="F71" i="11"/>
  <c r="C71" i="11"/>
  <c r="J70" i="11"/>
  <c r="H70" i="11"/>
  <c r="F70" i="11"/>
  <c r="C70" i="11"/>
  <c r="J69" i="11"/>
  <c r="H69" i="11"/>
  <c r="F69" i="11"/>
  <c r="C69" i="11"/>
  <c r="J68" i="11"/>
  <c r="H68" i="11"/>
  <c r="F68" i="11"/>
  <c r="C68" i="11"/>
  <c r="J67" i="11"/>
  <c r="H67" i="11"/>
  <c r="F67" i="11"/>
  <c r="C67" i="11"/>
  <c r="J66" i="11"/>
  <c r="H66" i="11"/>
  <c r="F66" i="11"/>
  <c r="C66" i="11"/>
  <c r="J65" i="11"/>
  <c r="H65" i="11"/>
  <c r="F65" i="11"/>
  <c r="C65" i="11"/>
  <c r="J64" i="11"/>
  <c r="H64" i="11"/>
  <c r="F64" i="11"/>
  <c r="C64" i="11"/>
  <c r="J63" i="11"/>
  <c r="H63" i="11"/>
  <c r="F63" i="11"/>
  <c r="C63" i="11"/>
  <c r="J62" i="11"/>
  <c r="H62" i="11"/>
  <c r="F62" i="11"/>
  <c r="C62" i="11"/>
  <c r="J61" i="11"/>
  <c r="H61" i="11"/>
  <c r="C61" i="11"/>
  <c r="J60" i="11"/>
  <c r="H60" i="11"/>
  <c r="C60" i="11"/>
  <c r="J59" i="11"/>
  <c r="H59" i="11"/>
  <c r="F59" i="11"/>
  <c r="C59"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1" i="10"/>
  <c r="C142" i="10"/>
  <c r="J141" i="10"/>
  <c r="H141" i="10"/>
  <c r="C141" i="10"/>
  <c r="J140" i="10"/>
  <c r="C140" i="10"/>
  <c r="C139" i="10"/>
  <c r="H138" i="10"/>
  <c r="F138" i="10"/>
  <c r="C138" i="10"/>
  <c r="J137" i="10"/>
  <c r="H137" i="10"/>
  <c r="F137" i="10"/>
  <c r="C137" i="10"/>
  <c r="J136" i="10"/>
  <c r="H136" i="10"/>
  <c r="F136" i="10"/>
  <c r="C136" i="10"/>
  <c r="C135" i="10"/>
  <c r="J74" i="10"/>
  <c r="H74" i="10"/>
  <c r="F74" i="10"/>
  <c r="C74" i="10"/>
  <c r="J73" i="10"/>
  <c r="H73" i="10"/>
  <c r="F73" i="10"/>
  <c r="C73" i="10"/>
  <c r="J72" i="10"/>
  <c r="H72" i="10"/>
  <c r="F72" i="10"/>
  <c r="C72" i="10"/>
  <c r="J71" i="10"/>
  <c r="H71" i="10"/>
  <c r="F71" i="10"/>
  <c r="C71" i="10"/>
  <c r="J70" i="10"/>
  <c r="H70" i="10"/>
  <c r="F70" i="10"/>
  <c r="C70" i="10"/>
  <c r="J69" i="10"/>
  <c r="H69" i="10"/>
  <c r="F69" i="10"/>
  <c r="C69" i="10"/>
  <c r="J68" i="10"/>
  <c r="H68" i="10"/>
  <c r="F68" i="10"/>
  <c r="C68" i="10"/>
  <c r="J67" i="10"/>
  <c r="H67" i="10"/>
  <c r="F67" i="10"/>
  <c r="C67" i="10"/>
  <c r="J66" i="10"/>
  <c r="H66" i="10"/>
  <c r="F66" i="10"/>
  <c r="C66" i="10"/>
  <c r="J65" i="10"/>
  <c r="H65" i="10"/>
  <c r="F65" i="10"/>
  <c r="C65" i="10"/>
  <c r="J64" i="10"/>
  <c r="H64" i="10"/>
  <c r="F64" i="10"/>
  <c r="C64" i="10"/>
  <c r="J63" i="10"/>
  <c r="H63" i="10"/>
  <c r="F63" i="10"/>
  <c r="C63" i="10"/>
  <c r="J62" i="10"/>
  <c r="H62" i="10"/>
  <c r="F62" i="10"/>
  <c r="C62" i="10"/>
  <c r="J61" i="10"/>
  <c r="H61" i="10"/>
  <c r="C61" i="10"/>
  <c r="J60" i="10"/>
  <c r="H60" i="10"/>
  <c r="C60" i="10"/>
  <c r="J59" i="10"/>
  <c r="H59" i="10"/>
  <c r="F59" i="10"/>
  <c r="C59"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1" i="9"/>
  <c r="C142" i="9"/>
  <c r="J141" i="9"/>
  <c r="H141" i="9"/>
  <c r="C141" i="9"/>
  <c r="J140" i="9"/>
  <c r="C140" i="9"/>
  <c r="C139" i="9"/>
  <c r="H138" i="9"/>
  <c r="F138" i="9"/>
  <c r="C138" i="9"/>
  <c r="J137" i="9"/>
  <c r="H137" i="9"/>
  <c r="F137" i="9"/>
  <c r="C137" i="9"/>
  <c r="J136" i="9"/>
  <c r="H136" i="9"/>
  <c r="F136" i="9"/>
  <c r="C136" i="9"/>
  <c r="C135" i="9"/>
  <c r="J74" i="9"/>
  <c r="H74" i="9"/>
  <c r="F74" i="9"/>
  <c r="C74" i="9"/>
  <c r="J73" i="9"/>
  <c r="H73" i="9"/>
  <c r="F73" i="9"/>
  <c r="C73" i="9"/>
  <c r="J72" i="9"/>
  <c r="H72" i="9"/>
  <c r="F72" i="9"/>
  <c r="C72" i="9"/>
  <c r="J71" i="9"/>
  <c r="H71" i="9"/>
  <c r="F71" i="9"/>
  <c r="C71" i="9"/>
  <c r="J70" i="9"/>
  <c r="H70" i="9"/>
  <c r="F70" i="9"/>
  <c r="C70" i="9"/>
  <c r="J69" i="9"/>
  <c r="H69" i="9"/>
  <c r="F69" i="9"/>
  <c r="C69" i="9"/>
  <c r="J68" i="9"/>
  <c r="H68" i="9"/>
  <c r="F68" i="9"/>
  <c r="C68" i="9"/>
  <c r="J67" i="9"/>
  <c r="H67" i="9"/>
  <c r="F67" i="9"/>
  <c r="C67" i="9"/>
  <c r="J66" i="9"/>
  <c r="H66" i="9"/>
  <c r="F66" i="9"/>
  <c r="C66" i="9"/>
  <c r="J65" i="9"/>
  <c r="H65" i="9"/>
  <c r="F65" i="9"/>
  <c r="C65" i="9"/>
  <c r="J64" i="9"/>
  <c r="H64" i="9"/>
  <c r="F64" i="9"/>
  <c r="C64" i="9"/>
  <c r="J63" i="9"/>
  <c r="H63" i="9"/>
  <c r="F63" i="9"/>
  <c r="C63" i="9"/>
  <c r="J62" i="9"/>
  <c r="H62" i="9"/>
  <c r="F62" i="9"/>
  <c r="C62" i="9"/>
  <c r="J61" i="9"/>
  <c r="H61" i="9"/>
  <c r="C61" i="9"/>
  <c r="J60" i="9"/>
  <c r="H60" i="9"/>
  <c r="C60" i="9"/>
  <c r="J59" i="9"/>
  <c r="H59" i="9"/>
  <c r="F59" i="9"/>
  <c r="C59"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F59" i="3"/>
  <c r="J74" i="3"/>
  <c r="J73" i="3"/>
  <c r="J72" i="3"/>
  <c r="J71" i="3"/>
  <c r="J70" i="3"/>
  <c r="J69" i="3"/>
  <c r="H74" i="3"/>
  <c r="H73" i="3"/>
  <c r="H72" i="3"/>
  <c r="H71" i="3"/>
  <c r="H70" i="3"/>
  <c r="H69" i="3"/>
  <c r="F74" i="3"/>
  <c r="F73" i="3"/>
  <c r="F72" i="3"/>
  <c r="F71" i="3"/>
  <c r="F70" i="3"/>
  <c r="F69" i="3"/>
  <c r="C1" i="3"/>
  <c r="H141" i="3"/>
  <c r="J141" i="3"/>
  <c r="J140" i="3"/>
  <c r="J137" i="3"/>
  <c r="H138" i="3"/>
  <c r="H137" i="3"/>
  <c r="F138" i="3"/>
  <c r="F137" i="3"/>
  <c r="F136" i="3"/>
  <c r="J136" i="3"/>
  <c r="H136" i="3"/>
  <c r="J68" i="3"/>
  <c r="J67" i="3"/>
  <c r="J66" i="3"/>
  <c r="J65" i="3"/>
  <c r="J64" i="3"/>
  <c r="J63" i="3"/>
  <c r="J62" i="3"/>
  <c r="J61" i="3"/>
  <c r="J60" i="3"/>
  <c r="J59" i="3"/>
  <c r="H68" i="3"/>
  <c r="H67" i="3"/>
  <c r="H66" i="3"/>
  <c r="H65" i="3"/>
  <c r="H64" i="3"/>
  <c r="H63" i="3"/>
  <c r="H62" i="3"/>
  <c r="H61" i="3"/>
  <c r="H60" i="3"/>
  <c r="H59" i="3"/>
  <c r="F68" i="3"/>
  <c r="F67" i="3"/>
  <c r="F66" i="3"/>
  <c r="F65" i="3"/>
  <c r="F64" i="3"/>
  <c r="F63" i="3"/>
  <c r="F62" i="3"/>
  <c r="C142" i="3"/>
  <c r="C141" i="3"/>
  <c r="C140" i="3"/>
  <c r="C139" i="3"/>
  <c r="C138" i="3"/>
  <c r="C137" i="3"/>
  <c r="C74" i="3"/>
  <c r="C73" i="3"/>
  <c r="C72" i="3"/>
  <c r="C71" i="3"/>
  <c r="C70" i="3"/>
  <c r="C69" i="3"/>
  <c r="C41" i="3"/>
  <c r="C40" i="3"/>
  <c r="C39" i="3"/>
  <c r="C38" i="3"/>
  <c r="C37" i="3"/>
  <c r="C36" i="3"/>
  <c r="D74" i="28"/>
  <c r="C136" i="3"/>
  <c r="C135" i="3"/>
  <c r="C68" i="3"/>
  <c r="C67" i="3"/>
  <c r="C66" i="3"/>
  <c r="C65" i="3"/>
  <c r="C64" i="3"/>
  <c r="C63" i="3"/>
  <c r="C62" i="3"/>
  <c r="C61" i="3"/>
  <c r="C60" i="3"/>
  <c r="C59"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H11" i="1" l="1"/>
  <c r="AE18" i="1"/>
  <c r="D34" i="17" s="1"/>
  <c r="AD22" i="1"/>
  <c r="D33" i="21" s="1"/>
  <c r="T22" i="1"/>
  <c r="D23" i="21" s="1"/>
  <c r="C10" i="1"/>
  <c r="C18" i="1"/>
  <c r="C26" i="1"/>
  <c r="C11" i="1"/>
  <c r="C19" i="1"/>
  <c r="C27" i="1"/>
  <c r="C20" i="1"/>
  <c r="C28" i="1"/>
  <c r="C21" i="1"/>
  <c r="C29" i="1"/>
  <c r="C22" i="1"/>
  <c r="C12" i="1"/>
  <c r="C13" i="1"/>
  <c r="C14" i="1"/>
  <c r="C15" i="1"/>
  <c r="C23" i="1"/>
  <c r="C16" i="1"/>
  <c r="C24" i="1"/>
  <c r="C17" i="1"/>
  <c r="C25" i="1"/>
  <c r="C9" i="1"/>
  <c r="R27" i="5"/>
  <c r="D137" i="27" s="1"/>
  <c r="AM5" i="1"/>
  <c r="G25" i="1"/>
  <c r="R25" i="5"/>
  <c r="D138" i="25" s="1"/>
  <c r="J21" i="5"/>
  <c r="D136" i="21" s="1"/>
  <c r="J22" i="5"/>
  <c r="D136" i="22" s="1"/>
  <c r="J23" i="5"/>
  <c r="D136" i="23" s="1"/>
  <c r="AB9" i="1"/>
  <c r="D31" i="3" s="1"/>
  <c r="F9" i="1"/>
  <c r="D9" i="3" s="1"/>
  <c r="H10" i="1"/>
  <c r="D11" i="9" s="1"/>
  <c r="K11" i="1"/>
  <c r="D14" i="10" s="1"/>
  <c r="M12" i="1"/>
  <c r="D16" i="11" s="1"/>
  <c r="G14" i="1"/>
  <c r="D10" i="13" s="1"/>
  <c r="P18" i="1"/>
  <c r="D19" i="17" s="1"/>
  <c r="O22" i="1"/>
  <c r="D18" i="21" s="1"/>
  <c r="Z9" i="1"/>
  <c r="D29" i="3" s="1"/>
  <c r="AC10" i="1"/>
  <c r="D32" i="9" s="1"/>
  <c r="G10" i="1"/>
  <c r="D10" i="9" s="1"/>
  <c r="I11" i="1"/>
  <c r="D12" i="10" s="1"/>
  <c r="F12" i="1"/>
  <c r="D9" i="11" s="1"/>
  <c r="F14" i="1"/>
  <c r="D9" i="13" s="1"/>
  <c r="L18" i="1"/>
  <c r="D15" i="17" s="1"/>
  <c r="U24" i="1"/>
  <c r="D24" i="23" s="1"/>
  <c r="O9" i="1"/>
  <c r="D18" i="3" s="1"/>
  <c r="R10" i="1"/>
  <c r="D21" i="9" s="1"/>
  <c r="AA11" i="1"/>
  <c r="D30" i="10" s="1"/>
  <c r="AB12" i="1"/>
  <c r="D31" i="11" s="1"/>
  <c r="V14" i="1"/>
  <c r="D25" i="13" s="1"/>
  <c r="P16" i="1"/>
  <c r="D19" i="15" s="1"/>
  <c r="V20" i="1"/>
  <c r="D25" i="19" s="1"/>
  <c r="AC28" i="1"/>
  <c r="D32" i="27" s="1"/>
  <c r="N9" i="1"/>
  <c r="D17" i="3" s="1"/>
  <c r="P10" i="1"/>
  <c r="D19" i="9" s="1"/>
  <c r="T11" i="1"/>
  <c r="D23" i="10" s="1"/>
  <c r="AA12" i="1"/>
  <c r="D30" i="11" s="1"/>
  <c r="R14" i="1"/>
  <c r="D21" i="13" s="1"/>
  <c r="G16" i="1"/>
  <c r="D10" i="15" s="1"/>
  <c r="R20" i="1"/>
  <c r="D21" i="19" s="1"/>
  <c r="R28" i="1"/>
  <c r="D21" i="27" s="1"/>
  <c r="AJ25" i="1"/>
  <c r="D39" i="24" s="1"/>
  <c r="AJ23" i="1"/>
  <c r="D39" i="22" s="1"/>
  <c r="AK20" i="1"/>
  <c r="D40" i="19" s="1"/>
  <c r="AI18" i="1"/>
  <c r="D38" i="17" s="1"/>
  <c r="AJ15" i="1"/>
  <c r="D39" i="14" s="1"/>
  <c r="AK12" i="1"/>
  <c r="D40" i="11" s="1"/>
  <c r="AI10" i="1"/>
  <c r="D38" i="9" s="1"/>
  <c r="D36" i="3"/>
  <c r="V9" i="1"/>
  <c r="D25" i="3" s="1"/>
  <c r="M9" i="1"/>
  <c r="D16" i="3" s="1"/>
  <c r="E9" i="1"/>
  <c r="D8" i="3" s="1"/>
  <c r="X10" i="1"/>
  <c r="D27" i="9" s="1"/>
  <c r="N10" i="1"/>
  <c r="D17" i="9" s="1"/>
  <c r="F10" i="1"/>
  <c r="D9" i="9" s="1"/>
  <c r="Z11" i="1"/>
  <c r="D29" i="10" s="1"/>
  <c r="O11" i="1"/>
  <c r="D18" i="10" s="1"/>
  <c r="G11" i="1"/>
  <c r="D10" i="10" s="1"/>
  <c r="X12" i="1"/>
  <c r="D27" i="11" s="1"/>
  <c r="L12" i="1"/>
  <c r="D15" i="11" s="1"/>
  <c r="AC14" i="1"/>
  <c r="D32" i="13" s="1"/>
  <c r="O14" i="1"/>
  <c r="D18" i="13" s="1"/>
  <c r="E14" i="1"/>
  <c r="D8" i="13" s="1"/>
  <c r="O16" i="1"/>
  <c r="D18" i="15" s="1"/>
  <c r="AA18" i="1"/>
  <c r="D30" i="17" s="1"/>
  <c r="H18" i="1"/>
  <c r="D11" i="17" s="1"/>
  <c r="Q20" i="1"/>
  <c r="D20" i="19" s="1"/>
  <c r="K22" i="1"/>
  <c r="D14" i="21" s="1"/>
  <c r="AB26" i="1"/>
  <c r="D31" i="25" s="1"/>
  <c r="F28" i="1"/>
  <c r="D9" i="27" s="1"/>
  <c r="AI27" i="1"/>
  <c r="D38" i="26" s="1"/>
  <c r="AI25" i="1"/>
  <c r="D38" i="24" s="1"/>
  <c r="AI23" i="1"/>
  <c r="D38" i="22" s="1"/>
  <c r="AJ20" i="1"/>
  <c r="D39" i="19" s="1"/>
  <c r="AK17" i="1"/>
  <c r="D40" i="16" s="1"/>
  <c r="AI15" i="1"/>
  <c r="D38" i="14" s="1"/>
  <c r="AJ12" i="1"/>
  <c r="D39" i="11" s="1"/>
  <c r="AK9" i="1"/>
  <c r="D40" i="3" s="1"/>
  <c r="AE9" i="1"/>
  <c r="D34" i="3" s="1"/>
  <c r="U9" i="1"/>
  <c r="D24" i="3" s="1"/>
  <c r="L9" i="1"/>
  <c r="D15" i="3" s="1"/>
  <c r="V10" i="1"/>
  <c r="D25" i="9" s="1"/>
  <c r="M10" i="1"/>
  <c r="D16" i="9" s="1"/>
  <c r="E10" i="1"/>
  <c r="D8" i="9" s="1"/>
  <c r="X11" i="1"/>
  <c r="D27" i="10" s="1"/>
  <c r="N11" i="1"/>
  <c r="D17" i="10" s="1"/>
  <c r="F11" i="1"/>
  <c r="D9" i="10" s="1"/>
  <c r="V12" i="1"/>
  <c r="D25" i="11" s="1"/>
  <c r="D13" i="11"/>
  <c r="AB14" i="1"/>
  <c r="D31" i="13" s="1"/>
  <c r="N14" i="1"/>
  <c r="D17" i="13" s="1"/>
  <c r="AE16" i="1"/>
  <c r="D34" i="15" s="1"/>
  <c r="L16" i="1"/>
  <c r="D15" i="15" s="1"/>
  <c r="V18" i="1"/>
  <c r="D25" i="17" s="1"/>
  <c r="E18" i="1"/>
  <c r="D8" i="17" s="1"/>
  <c r="N20" i="1"/>
  <c r="D17" i="19" s="1"/>
  <c r="G22" i="1"/>
  <c r="D10" i="21" s="1"/>
  <c r="Q26" i="1"/>
  <c r="D20" i="25" s="1"/>
  <c r="AD13" i="1"/>
  <c r="D33" i="12" s="1"/>
  <c r="AH27" i="1"/>
  <c r="D37" i="26" s="1"/>
  <c r="AH25" i="1"/>
  <c r="D37" i="24" s="1"/>
  <c r="AK22" i="1"/>
  <c r="D40" i="21" s="1"/>
  <c r="AI20" i="1"/>
  <c r="D38" i="19" s="1"/>
  <c r="AJ17" i="1"/>
  <c r="D39" i="16" s="1"/>
  <c r="AK14" i="1"/>
  <c r="D40" i="13" s="1"/>
  <c r="AI12" i="1"/>
  <c r="D38" i="11" s="1"/>
  <c r="AJ9" i="1"/>
  <c r="D39" i="3" s="1"/>
  <c r="AD9" i="1"/>
  <c r="D33" i="3" s="1"/>
  <c r="T9" i="1"/>
  <c r="D23" i="3" s="1"/>
  <c r="K9" i="1"/>
  <c r="D14" i="3" s="1"/>
  <c r="AE10" i="1"/>
  <c r="D34" i="9" s="1"/>
  <c r="U10" i="1"/>
  <c r="D24" i="9" s="1"/>
  <c r="L10" i="1"/>
  <c r="D15" i="9" s="1"/>
  <c r="V11" i="1"/>
  <c r="D25" i="10" s="1"/>
  <c r="M11" i="1"/>
  <c r="D16" i="10" s="1"/>
  <c r="E11" i="1"/>
  <c r="D8" i="10" s="1"/>
  <c r="U12" i="1"/>
  <c r="D24" i="11" s="1"/>
  <c r="I12" i="1"/>
  <c r="D12" i="11" s="1"/>
  <c r="Z14" i="1"/>
  <c r="D29" i="13" s="1"/>
  <c r="M14" i="1"/>
  <c r="D16" i="13" s="1"/>
  <c r="AD16" i="1"/>
  <c r="D33" i="15" s="1"/>
  <c r="K16" i="1"/>
  <c r="D14" i="15" s="1"/>
  <c r="U18" i="1"/>
  <c r="D24" i="17" s="1"/>
  <c r="D36" i="19"/>
  <c r="D13" i="19"/>
  <c r="AE24" i="1"/>
  <c r="D34" i="23" s="1"/>
  <c r="M26" i="1"/>
  <c r="D16" i="25" s="1"/>
  <c r="K13" i="1"/>
  <c r="D14" i="12" s="1"/>
  <c r="AK28" i="1"/>
  <c r="D40" i="27" s="1"/>
  <c r="AK26" i="1"/>
  <c r="D40" i="25" s="1"/>
  <c r="AK24" i="1"/>
  <c r="D40" i="23" s="1"/>
  <c r="AJ22" i="1"/>
  <c r="D39" i="21" s="1"/>
  <c r="AK19" i="1"/>
  <c r="D40" i="18" s="1"/>
  <c r="AI17" i="1"/>
  <c r="D38" i="16" s="1"/>
  <c r="AJ14" i="1"/>
  <c r="D39" i="13" s="1"/>
  <c r="AK11" i="1"/>
  <c r="D40" i="10" s="1"/>
  <c r="AI9" i="1"/>
  <c r="D38" i="3" s="1"/>
  <c r="AC9" i="1"/>
  <c r="D32" i="3" s="1"/>
  <c r="R9" i="1"/>
  <c r="D21" i="3" s="1"/>
  <c r="D13" i="3"/>
  <c r="AD10" i="1"/>
  <c r="D33" i="9" s="1"/>
  <c r="T10" i="1"/>
  <c r="D23" i="9" s="1"/>
  <c r="K10" i="1"/>
  <c r="D14" i="9" s="1"/>
  <c r="AE11" i="1"/>
  <c r="D34" i="10" s="1"/>
  <c r="U11" i="1"/>
  <c r="D24" i="10" s="1"/>
  <c r="L11" i="1"/>
  <c r="D15" i="10" s="1"/>
  <c r="R12" i="1"/>
  <c r="D21" i="11" s="1"/>
  <c r="H12" i="1"/>
  <c r="D11" i="11" s="1"/>
  <c r="X14" i="1"/>
  <c r="D27" i="13" s="1"/>
  <c r="K14" i="1"/>
  <c r="D14" i="13" s="1"/>
  <c r="AA16" i="1"/>
  <c r="D30" i="15" s="1"/>
  <c r="H16" i="1"/>
  <c r="D11" i="15" s="1"/>
  <c r="Q18" i="1"/>
  <c r="D20" i="17" s="1"/>
  <c r="AC20" i="1"/>
  <c r="D32" i="19" s="1"/>
  <c r="F20" i="1"/>
  <c r="D9" i="19" s="1"/>
  <c r="AA24" i="1"/>
  <c r="D30" i="23" s="1"/>
  <c r="I26" i="1"/>
  <c r="D12" i="25" s="1"/>
  <c r="G13" i="1"/>
  <c r="D10" i="12" s="1"/>
  <c r="U15" i="1"/>
  <c r="D24" i="14" s="1"/>
  <c r="AA9" i="1"/>
  <c r="D30" i="3" s="1"/>
  <c r="P9" i="1"/>
  <c r="D19" i="3" s="1"/>
  <c r="H9" i="1"/>
  <c r="D11" i="3" s="1"/>
  <c r="AB10" i="1"/>
  <c r="D31" i="9" s="1"/>
  <c r="Q10" i="1"/>
  <c r="D20" i="9" s="1"/>
  <c r="I10" i="1"/>
  <c r="D12" i="9" s="1"/>
  <c r="AC11" i="1"/>
  <c r="D32" i="10" s="1"/>
  <c r="R11" i="1"/>
  <c r="D21" i="10" s="1"/>
  <c r="D13" i="10"/>
  <c r="AC12" i="1"/>
  <c r="D32" i="11" s="1"/>
  <c r="P12" i="1"/>
  <c r="D19" i="11" s="1"/>
  <c r="E12" i="1"/>
  <c r="D8" i="11" s="1"/>
  <c r="T14" i="1"/>
  <c r="D23" i="13" s="1"/>
  <c r="I14" i="1"/>
  <c r="D12" i="13" s="1"/>
  <c r="U16" i="1"/>
  <c r="D24" i="15" s="1"/>
  <c r="D36" i="17"/>
  <c r="M18" i="1"/>
  <c r="D16" i="17" s="1"/>
  <c r="X20" i="1"/>
  <c r="D27" i="19" s="1"/>
  <c r="Z22" i="1"/>
  <c r="D29" i="21" s="1"/>
  <c r="P24" i="1"/>
  <c r="D19" i="23" s="1"/>
  <c r="X28" i="1"/>
  <c r="D27" i="27" s="1"/>
  <c r="AB17" i="1"/>
  <c r="D31" i="16" s="1"/>
  <c r="M17" i="1"/>
  <c r="D16" i="16" s="1"/>
  <c r="D37" i="27"/>
  <c r="D37" i="25"/>
  <c r="D37" i="23"/>
  <c r="D37" i="28"/>
  <c r="AZ29" i="1"/>
  <c r="D55" i="28" s="1"/>
  <c r="AV29" i="1"/>
  <c r="D51" i="28" s="1"/>
  <c r="AR29" i="1"/>
  <c r="D47" i="28" s="1"/>
  <c r="AN29" i="1"/>
  <c r="D43" i="28" s="1"/>
  <c r="AY28" i="1"/>
  <c r="D54" i="27" s="1"/>
  <c r="AU28" i="1"/>
  <c r="D50" i="27" s="1"/>
  <c r="AQ28" i="1"/>
  <c r="D46" i="27" s="1"/>
  <c r="AM28" i="1"/>
  <c r="D42" i="27" s="1"/>
  <c r="AX27" i="1"/>
  <c r="D53" i="26" s="1"/>
  <c r="AT27" i="1"/>
  <c r="D49" i="26" s="1"/>
  <c r="AP27" i="1"/>
  <c r="D45" i="26" s="1"/>
  <c r="AL27" i="1"/>
  <c r="D41" i="26" s="1"/>
  <c r="AW26" i="1"/>
  <c r="D52" i="25" s="1"/>
  <c r="AS26" i="1"/>
  <c r="D48" i="25" s="1"/>
  <c r="AO26" i="1"/>
  <c r="D44" i="25" s="1"/>
  <c r="AZ25" i="1"/>
  <c r="D55" i="24" s="1"/>
  <c r="AV25" i="1"/>
  <c r="D51" i="24" s="1"/>
  <c r="AR25" i="1"/>
  <c r="D47" i="24" s="1"/>
  <c r="AN25" i="1"/>
  <c r="D43" i="24" s="1"/>
  <c r="AY24" i="1"/>
  <c r="D54" i="23" s="1"/>
  <c r="AU24" i="1"/>
  <c r="D50" i="23" s="1"/>
  <c r="AQ24" i="1"/>
  <c r="D46" i="23" s="1"/>
  <c r="AM24" i="1"/>
  <c r="D42" i="23" s="1"/>
  <c r="AX23" i="1"/>
  <c r="D53" i="22" s="1"/>
  <c r="AT23" i="1"/>
  <c r="D49" i="22" s="1"/>
  <c r="AP23" i="1"/>
  <c r="D45" i="22" s="1"/>
  <c r="AL23" i="1"/>
  <c r="D41" i="22" s="1"/>
  <c r="AW22" i="1"/>
  <c r="D52" i="21" s="1"/>
  <c r="AS22" i="1"/>
  <c r="D48" i="21" s="1"/>
  <c r="AO22" i="1"/>
  <c r="D44" i="21" s="1"/>
  <c r="AZ21" i="1"/>
  <c r="D55" i="20" s="1"/>
  <c r="AV21" i="1"/>
  <c r="D51" i="20" s="1"/>
  <c r="AR21" i="1"/>
  <c r="D47" i="20" s="1"/>
  <c r="AN21" i="1"/>
  <c r="D43" i="20" s="1"/>
  <c r="AY20" i="1"/>
  <c r="D54" i="19" s="1"/>
  <c r="AU20" i="1"/>
  <c r="D50" i="19" s="1"/>
  <c r="AQ20" i="1"/>
  <c r="D46" i="19" s="1"/>
  <c r="AM20" i="1"/>
  <c r="D42" i="19" s="1"/>
  <c r="AX19" i="1"/>
  <c r="D53" i="18" s="1"/>
  <c r="AT19" i="1"/>
  <c r="D49" i="18" s="1"/>
  <c r="AP19" i="1"/>
  <c r="D45" i="18" s="1"/>
  <c r="AL19" i="1"/>
  <c r="D41" i="18" s="1"/>
  <c r="AW18" i="1"/>
  <c r="D52" i="17" s="1"/>
  <c r="AS18" i="1"/>
  <c r="D48" i="17" s="1"/>
  <c r="AO18" i="1"/>
  <c r="D44" i="17" s="1"/>
  <c r="AZ17" i="1"/>
  <c r="D55" i="16" s="1"/>
  <c r="AV17" i="1"/>
  <c r="D51" i="16" s="1"/>
  <c r="AR17" i="1"/>
  <c r="D47" i="16" s="1"/>
  <c r="AN17" i="1"/>
  <c r="D43" i="16" s="1"/>
  <c r="AY16" i="1"/>
  <c r="D54" i="15" s="1"/>
  <c r="AU16" i="1"/>
  <c r="D50" i="15" s="1"/>
  <c r="AQ16" i="1"/>
  <c r="D46" i="15" s="1"/>
  <c r="AM16" i="1"/>
  <c r="D42" i="15" s="1"/>
  <c r="AX15" i="1"/>
  <c r="D53" i="14" s="1"/>
  <c r="AT15" i="1"/>
  <c r="D49" i="14" s="1"/>
  <c r="AP15" i="1"/>
  <c r="D45" i="14" s="1"/>
  <c r="AL15" i="1"/>
  <c r="D41" i="14" s="1"/>
  <c r="AW14" i="1"/>
  <c r="D52" i="13" s="1"/>
  <c r="AS14" i="1"/>
  <c r="D48" i="13" s="1"/>
  <c r="AO14" i="1"/>
  <c r="D44" i="13" s="1"/>
  <c r="AZ13" i="1"/>
  <c r="D55" i="12" s="1"/>
  <c r="AV13" i="1"/>
  <c r="D51" i="12" s="1"/>
  <c r="AR13" i="1"/>
  <c r="D47" i="12" s="1"/>
  <c r="AN13" i="1"/>
  <c r="D43" i="12" s="1"/>
  <c r="AY12" i="1"/>
  <c r="D54" i="11" s="1"/>
  <c r="AU12" i="1"/>
  <c r="D50" i="11" s="1"/>
  <c r="AQ12" i="1"/>
  <c r="D46" i="11" s="1"/>
  <c r="AM12" i="1"/>
  <c r="D42" i="11" s="1"/>
  <c r="AX11" i="1"/>
  <c r="D53" i="10" s="1"/>
  <c r="AT11" i="1"/>
  <c r="D49" i="10" s="1"/>
  <c r="AP11" i="1"/>
  <c r="D45" i="10" s="1"/>
  <c r="AL11" i="1"/>
  <c r="D41" i="10" s="1"/>
  <c r="AW10" i="1"/>
  <c r="D52" i="9" s="1"/>
  <c r="AS10" i="1"/>
  <c r="D48" i="9" s="1"/>
  <c r="AO10" i="1"/>
  <c r="D44" i="9" s="1"/>
  <c r="AZ9" i="1"/>
  <c r="D55" i="3" s="1"/>
  <c r="AV9" i="1"/>
  <c r="D51" i="3" s="1"/>
  <c r="AR9" i="1"/>
  <c r="D47" i="3" s="1"/>
  <c r="AN9" i="1"/>
  <c r="D43" i="3" s="1"/>
  <c r="AY5" i="1"/>
  <c r="AU5" i="1"/>
  <c r="AQ5" i="1"/>
  <c r="AO29" i="1"/>
  <c r="D44" i="28" s="1"/>
  <c r="AZ28" i="1"/>
  <c r="D55" i="27" s="1"/>
  <c r="AY29" i="1"/>
  <c r="D54" i="28" s="1"/>
  <c r="AU29" i="1"/>
  <c r="D50" i="28" s="1"/>
  <c r="AQ29" i="1"/>
  <c r="D46" i="28" s="1"/>
  <c r="AM29" i="1"/>
  <c r="D42" i="28" s="1"/>
  <c r="AX28" i="1"/>
  <c r="D53" i="27" s="1"/>
  <c r="AT28" i="1"/>
  <c r="D49" i="27" s="1"/>
  <c r="AP28" i="1"/>
  <c r="D45" i="27" s="1"/>
  <c r="AL28" i="1"/>
  <c r="D41" i="27" s="1"/>
  <c r="AW27" i="1"/>
  <c r="D52" i="26" s="1"/>
  <c r="AS27" i="1"/>
  <c r="D48" i="26" s="1"/>
  <c r="AO27" i="1"/>
  <c r="D44" i="26" s="1"/>
  <c r="AZ26" i="1"/>
  <c r="D55" i="25" s="1"/>
  <c r="AV26" i="1"/>
  <c r="D51" i="25" s="1"/>
  <c r="AR26" i="1"/>
  <c r="D47" i="25" s="1"/>
  <c r="AN26" i="1"/>
  <c r="D43" i="25" s="1"/>
  <c r="AY25" i="1"/>
  <c r="D54" i="24" s="1"/>
  <c r="AU25" i="1"/>
  <c r="D50" i="24" s="1"/>
  <c r="AQ25" i="1"/>
  <c r="D46" i="24" s="1"/>
  <c r="AM25" i="1"/>
  <c r="D42" i="24" s="1"/>
  <c r="AX24" i="1"/>
  <c r="D53" i="23" s="1"/>
  <c r="AT24" i="1"/>
  <c r="D49" i="23" s="1"/>
  <c r="AP24" i="1"/>
  <c r="D45" i="23" s="1"/>
  <c r="AL24" i="1"/>
  <c r="D41" i="23" s="1"/>
  <c r="AW23" i="1"/>
  <c r="D52" i="22" s="1"/>
  <c r="AS23" i="1"/>
  <c r="D48" i="22" s="1"/>
  <c r="AO23" i="1"/>
  <c r="D44" i="22" s="1"/>
  <c r="AZ22" i="1"/>
  <c r="D55" i="21" s="1"/>
  <c r="AV22" i="1"/>
  <c r="D51" i="21" s="1"/>
  <c r="AR22" i="1"/>
  <c r="D47" i="21" s="1"/>
  <c r="AN22" i="1"/>
  <c r="D43" i="21" s="1"/>
  <c r="AY21" i="1"/>
  <c r="D54" i="20" s="1"/>
  <c r="AU21" i="1"/>
  <c r="D50" i="20" s="1"/>
  <c r="AQ21" i="1"/>
  <c r="D46" i="20" s="1"/>
  <c r="AM21" i="1"/>
  <c r="D42" i="20" s="1"/>
  <c r="AX20" i="1"/>
  <c r="D53" i="19" s="1"/>
  <c r="AT20" i="1"/>
  <c r="D49" i="19" s="1"/>
  <c r="AP20" i="1"/>
  <c r="D45" i="19" s="1"/>
  <c r="AL20" i="1"/>
  <c r="D41" i="19" s="1"/>
  <c r="AW19" i="1"/>
  <c r="D52" i="18" s="1"/>
  <c r="AS19" i="1"/>
  <c r="D48" i="18" s="1"/>
  <c r="AO19" i="1"/>
  <c r="D44" i="18" s="1"/>
  <c r="AZ18" i="1"/>
  <c r="D55" i="17" s="1"/>
  <c r="AV18" i="1"/>
  <c r="D51" i="17" s="1"/>
  <c r="AR18" i="1"/>
  <c r="D47" i="17" s="1"/>
  <c r="AN18" i="1"/>
  <c r="D43" i="17" s="1"/>
  <c r="AY17" i="1"/>
  <c r="D54" i="16" s="1"/>
  <c r="AU17" i="1"/>
  <c r="D50" i="16" s="1"/>
  <c r="AQ17" i="1"/>
  <c r="D46" i="16" s="1"/>
  <c r="AM17" i="1"/>
  <c r="D42" i="16" s="1"/>
  <c r="AX16" i="1"/>
  <c r="D53" i="15" s="1"/>
  <c r="AT16" i="1"/>
  <c r="D49" i="15" s="1"/>
  <c r="AP16" i="1"/>
  <c r="D45" i="15" s="1"/>
  <c r="AL16" i="1"/>
  <c r="D41" i="15" s="1"/>
  <c r="AW15" i="1"/>
  <c r="D52" i="14" s="1"/>
  <c r="AS15" i="1"/>
  <c r="D48" i="14" s="1"/>
  <c r="AO15" i="1"/>
  <c r="D44" i="14" s="1"/>
  <c r="AZ14" i="1"/>
  <c r="D55" i="13" s="1"/>
  <c r="AV14" i="1"/>
  <c r="D51" i="13" s="1"/>
  <c r="AR14" i="1"/>
  <c r="D47" i="13" s="1"/>
  <c r="AN14" i="1"/>
  <c r="D43" i="13" s="1"/>
  <c r="AY13" i="1"/>
  <c r="D54" i="12" s="1"/>
  <c r="AU13" i="1"/>
  <c r="D50" i="12" s="1"/>
  <c r="AQ13" i="1"/>
  <c r="D46" i="12" s="1"/>
  <c r="AM13" i="1"/>
  <c r="D42" i="12" s="1"/>
  <c r="AX12" i="1"/>
  <c r="D53" i="11" s="1"/>
  <c r="AT12" i="1"/>
  <c r="D49" i="11" s="1"/>
  <c r="AP12" i="1"/>
  <c r="D45" i="11" s="1"/>
  <c r="AL12" i="1"/>
  <c r="D41" i="11" s="1"/>
  <c r="AW11" i="1"/>
  <c r="D52" i="10" s="1"/>
  <c r="AS11" i="1"/>
  <c r="D48" i="10" s="1"/>
  <c r="AO11" i="1"/>
  <c r="D44" i="10" s="1"/>
  <c r="AZ10" i="1"/>
  <c r="D55" i="9" s="1"/>
  <c r="AV10" i="1"/>
  <c r="D51" i="9" s="1"/>
  <c r="AR10" i="1"/>
  <c r="D47" i="9" s="1"/>
  <c r="AN10" i="1"/>
  <c r="D43" i="9" s="1"/>
  <c r="AY9" i="1"/>
  <c r="D54" i="3" s="1"/>
  <c r="AU9" i="1"/>
  <c r="D50" i="3" s="1"/>
  <c r="AQ9" i="1"/>
  <c r="D46" i="3" s="1"/>
  <c r="AM9" i="1"/>
  <c r="D42" i="3" s="1"/>
  <c r="AX5" i="1"/>
  <c r="AT5" i="1"/>
  <c r="AP5" i="1"/>
  <c r="AL5" i="1"/>
  <c r="AX29" i="1"/>
  <c r="D53" i="28" s="1"/>
  <c r="AT29" i="1"/>
  <c r="D49" i="28" s="1"/>
  <c r="AP29" i="1"/>
  <c r="D45" i="28" s="1"/>
  <c r="AL29" i="1"/>
  <c r="D41" i="28" s="1"/>
  <c r="AW28" i="1"/>
  <c r="D52" i="27" s="1"/>
  <c r="AS28" i="1"/>
  <c r="D48" i="27" s="1"/>
  <c r="AO28" i="1"/>
  <c r="D44" i="27" s="1"/>
  <c r="AZ27" i="1"/>
  <c r="D55" i="26" s="1"/>
  <c r="AV27" i="1"/>
  <c r="D51" i="26" s="1"/>
  <c r="AR27" i="1"/>
  <c r="D47" i="26" s="1"/>
  <c r="AN27" i="1"/>
  <c r="D43" i="26" s="1"/>
  <c r="AY26" i="1"/>
  <c r="D54" i="25" s="1"/>
  <c r="AU26" i="1"/>
  <c r="D50" i="25" s="1"/>
  <c r="AQ26" i="1"/>
  <c r="D46" i="25" s="1"/>
  <c r="AM26" i="1"/>
  <c r="D42" i="25" s="1"/>
  <c r="AX25" i="1"/>
  <c r="D53" i="24" s="1"/>
  <c r="AT25" i="1"/>
  <c r="D49" i="24" s="1"/>
  <c r="AP25" i="1"/>
  <c r="D45" i="24" s="1"/>
  <c r="AL25" i="1"/>
  <c r="D41" i="24" s="1"/>
  <c r="AW24" i="1"/>
  <c r="D52" i="23" s="1"/>
  <c r="AS24" i="1"/>
  <c r="D48" i="23" s="1"/>
  <c r="AO24" i="1"/>
  <c r="D44" i="23" s="1"/>
  <c r="AZ23" i="1"/>
  <c r="D55" i="22" s="1"/>
  <c r="AV23" i="1"/>
  <c r="D51" i="22" s="1"/>
  <c r="AR23" i="1"/>
  <c r="D47" i="22" s="1"/>
  <c r="AN23" i="1"/>
  <c r="D43" i="22" s="1"/>
  <c r="AY22" i="1"/>
  <c r="D54" i="21" s="1"/>
  <c r="AU22" i="1"/>
  <c r="D50" i="21" s="1"/>
  <c r="AQ22" i="1"/>
  <c r="D46" i="21" s="1"/>
  <c r="AM22" i="1"/>
  <c r="D42" i="21" s="1"/>
  <c r="AX21" i="1"/>
  <c r="D53" i="20" s="1"/>
  <c r="AT21" i="1"/>
  <c r="D49" i="20" s="1"/>
  <c r="AP21" i="1"/>
  <c r="D45" i="20" s="1"/>
  <c r="AL21" i="1"/>
  <c r="D41" i="20" s="1"/>
  <c r="AW20" i="1"/>
  <c r="D52" i="19" s="1"/>
  <c r="AS20" i="1"/>
  <c r="D48" i="19" s="1"/>
  <c r="AO20" i="1"/>
  <c r="D44" i="19" s="1"/>
  <c r="AZ19" i="1"/>
  <c r="D55" i="18" s="1"/>
  <c r="AV19" i="1"/>
  <c r="D51" i="18" s="1"/>
  <c r="AR19" i="1"/>
  <c r="D47" i="18" s="1"/>
  <c r="AN19" i="1"/>
  <c r="D43" i="18" s="1"/>
  <c r="AY18" i="1"/>
  <c r="D54" i="17" s="1"/>
  <c r="AU18" i="1"/>
  <c r="D50" i="17" s="1"/>
  <c r="AQ18" i="1"/>
  <c r="D46" i="17" s="1"/>
  <c r="AM18" i="1"/>
  <c r="D42" i="17" s="1"/>
  <c r="AX17" i="1"/>
  <c r="D53" i="16" s="1"/>
  <c r="AT17" i="1"/>
  <c r="D49" i="16" s="1"/>
  <c r="AP17" i="1"/>
  <c r="D45" i="16" s="1"/>
  <c r="AL17" i="1"/>
  <c r="D41" i="16" s="1"/>
  <c r="AW16" i="1"/>
  <c r="D52" i="15" s="1"/>
  <c r="AS16" i="1"/>
  <c r="D48" i="15" s="1"/>
  <c r="AO16" i="1"/>
  <c r="D44" i="15" s="1"/>
  <c r="AZ15" i="1"/>
  <c r="D55" i="14" s="1"/>
  <c r="AV15" i="1"/>
  <c r="D51" i="14" s="1"/>
  <c r="AR15" i="1"/>
  <c r="D47" i="14" s="1"/>
  <c r="AN15" i="1"/>
  <c r="D43" i="14" s="1"/>
  <c r="AY14" i="1"/>
  <c r="D54" i="13" s="1"/>
  <c r="AU14" i="1"/>
  <c r="D50" i="13" s="1"/>
  <c r="AQ14" i="1"/>
  <c r="D46" i="13" s="1"/>
  <c r="AM14" i="1"/>
  <c r="D42" i="13" s="1"/>
  <c r="AX13" i="1"/>
  <c r="D53" i="12" s="1"/>
  <c r="AT13" i="1"/>
  <c r="D49" i="12" s="1"/>
  <c r="AP13" i="1"/>
  <c r="D45" i="12" s="1"/>
  <c r="AL13" i="1"/>
  <c r="D41" i="12" s="1"/>
  <c r="AW12" i="1"/>
  <c r="D52" i="11" s="1"/>
  <c r="AS12" i="1"/>
  <c r="D48" i="11" s="1"/>
  <c r="AO12" i="1"/>
  <c r="D44" i="11" s="1"/>
  <c r="AZ11" i="1"/>
  <c r="D55" i="10" s="1"/>
  <c r="AV11" i="1"/>
  <c r="D51" i="10" s="1"/>
  <c r="AR11" i="1"/>
  <c r="D47" i="10" s="1"/>
  <c r="AN11" i="1"/>
  <c r="D43" i="10" s="1"/>
  <c r="AY10" i="1"/>
  <c r="D54" i="9" s="1"/>
  <c r="AU10" i="1"/>
  <c r="D50" i="9" s="1"/>
  <c r="AQ10" i="1"/>
  <c r="D46" i="9" s="1"/>
  <c r="AM10" i="1"/>
  <c r="D42" i="9" s="1"/>
  <c r="AX9" i="1"/>
  <c r="D53" i="3" s="1"/>
  <c r="AT9" i="1"/>
  <c r="D49" i="3" s="1"/>
  <c r="AP9" i="1"/>
  <c r="D45" i="3" s="1"/>
  <c r="AL9" i="1"/>
  <c r="D41" i="3" s="1"/>
  <c r="AW5" i="1"/>
  <c r="AS5" i="1"/>
  <c r="AO5" i="1"/>
  <c r="AW29" i="1"/>
  <c r="D52" i="28" s="1"/>
  <c r="AV28" i="1"/>
  <c r="D51" i="27" s="1"/>
  <c r="AS29" i="1"/>
  <c r="D48" i="28" s="1"/>
  <c r="AU27" i="1"/>
  <c r="D50" i="26" s="1"/>
  <c r="AT26" i="1"/>
  <c r="D49" i="25" s="1"/>
  <c r="AS25" i="1"/>
  <c r="D48" i="24" s="1"/>
  <c r="AR24" i="1"/>
  <c r="D47" i="23" s="1"/>
  <c r="AQ23" i="1"/>
  <c r="D46" i="22" s="1"/>
  <c r="AP22" i="1"/>
  <c r="D45" i="21" s="1"/>
  <c r="AO21" i="1"/>
  <c r="D44" i="20" s="1"/>
  <c r="AN20" i="1"/>
  <c r="D43" i="19" s="1"/>
  <c r="AM19" i="1"/>
  <c r="D42" i="18" s="1"/>
  <c r="AL18" i="1"/>
  <c r="D41" i="17" s="1"/>
  <c r="AZ16" i="1"/>
  <c r="D55" i="15" s="1"/>
  <c r="AY15" i="1"/>
  <c r="D54" i="14" s="1"/>
  <c r="AX14" i="1"/>
  <c r="D53" i="13" s="1"/>
  <c r="AW13" i="1"/>
  <c r="D52" i="12" s="1"/>
  <c r="AV12" i="1"/>
  <c r="D51" i="11" s="1"/>
  <c r="AU11" i="1"/>
  <c r="D50" i="10" s="1"/>
  <c r="AT10" i="1"/>
  <c r="D49" i="9" s="1"/>
  <c r="AS9" i="1"/>
  <c r="D48" i="3" s="1"/>
  <c r="AR5" i="1"/>
  <c r="AZ20" i="1"/>
  <c r="D55" i="19" s="1"/>
  <c r="AX18" i="1"/>
  <c r="D53" i="17" s="1"/>
  <c r="AW17" i="1"/>
  <c r="D52" i="16" s="1"/>
  <c r="AU15" i="1"/>
  <c r="D50" i="14" s="1"/>
  <c r="AT14" i="1"/>
  <c r="D49" i="13" s="1"/>
  <c r="AR12" i="1"/>
  <c r="D47" i="11" s="1"/>
  <c r="AQ11" i="1"/>
  <c r="D46" i="10" s="1"/>
  <c r="AO9" i="1"/>
  <c r="D44" i="3" s="1"/>
  <c r="AN5" i="1"/>
  <c r="AX26" i="1"/>
  <c r="D53" i="25" s="1"/>
  <c r="AU23" i="1"/>
  <c r="D50" i="22" s="1"/>
  <c r="AR20" i="1"/>
  <c r="D47" i="19" s="1"/>
  <c r="AP18" i="1"/>
  <c r="D45" i="17" s="1"/>
  <c r="AM15" i="1"/>
  <c r="D42" i="14" s="1"/>
  <c r="AZ12" i="1"/>
  <c r="D55" i="11" s="1"/>
  <c r="AW9" i="1"/>
  <c r="D52" i="3" s="1"/>
  <c r="AR28" i="1"/>
  <c r="D47" i="27" s="1"/>
  <c r="AQ27" i="1"/>
  <c r="D46" i="26" s="1"/>
  <c r="AP26" i="1"/>
  <c r="D45" i="25" s="1"/>
  <c r="AO25" i="1"/>
  <c r="D44" i="24" s="1"/>
  <c r="AN24" i="1"/>
  <c r="D43" i="23" s="1"/>
  <c r="AM23" i="1"/>
  <c r="D42" i="22" s="1"/>
  <c r="AL22" i="1"/>
  <c r="D41" i="21" s="1"/>
  <c r="AY19" i="1"/>
  <c r="D54" i="18" s="1"/>
  <c r="AV16" i="1"/>
  <c r="D51" i="15" s="1"/>
  <c r="AS13" i="1"/>
  <c r="D48" i="12" s="1"/>
  <c r="AP10" i="1"/>
  <c r="D45" i="9" s="1"/>
  <c r="AT22" i="1"/>
  <c r="D49" i="21" s="1"/>
  <c r="AO17" i="1"/>
  <c r="D44" i="16" s="1"/>
  <c r="AX10" i="1"/>
  <c r="D53" i="9" s="1"/>
  <c r="AN28" i="1"/>
  <c r="D43" i="27" s="1"/>
  <c r="AM27" i="1"/>
  <c r="D42" i="26" s="1"/>
  <c r="AL26" i="1"/>
  <c r="D41" i="25" s="1"/>
  <c r="AZ24" i="1"/>
  <c r="D55" i="23" s="1"/>
  <c r="AY23" i="1"/>
  <c r="D54" i="22" s="1"/>
  <c r="AX22" i="1"/>
  <c r="D53" i="21" s="1"/>
  <c r="AW21" i="1"/>
  <c r="D52" i="20" s="1"/>
  <c r="AV20" i="1"/>
  <c r="D51" i="19" s="1"/>
  <c r="AU19" i="1"/>
  <c r="D50" i="18" s="1"/>
  <c r="AT18" i="1"/>
  <c r="D49" i="17" s="1"/>
  <c r="AS17" i="1"/>
  <c r="D48" i="16" s="1"/>
  <c r="AR16" i="1"/>
  <c r="D47" i="15" s="1"/>
  <c r="AQ15" i="1"/>
  <c r="D46" i="14" s="1"/>
  <c r="AP14" i="1"/>
  <c r="D45" i="13" s="1"/>
  <c r="AO13" i="1"/>
  <c r="D44" i="12" s="1"/>
  <c r="AN12" i="1"/>
  <c r="D43" i="11" s="1"/>
  <c r="AM11" i="1"/>
  <c r="D42" i="10" s="1"/>
  <c r="AL10" i="1"/>
  <c r="D41" i="9" s="1"/>
  <c r="AZ5" i="1"/>
  <c r="AY27" i="1"/>
  <c r="D54" i="26" s="1"/>
  <c r="AW25" i="1"/>
  <c r="D52" i="24" s="1"/>
  <c r="AV24" i="1"/>
  <c r="D51" i="23" s="1"/>
  <c r="AS21" i="1"/>
  <c r="D48" i="20" s="1"/>
  <c r="AQ19" i="1"/>
  <c r="D46" i="18" s="1"/>
  <c r="AN16" i="1"/>
  <c r="D43" i="15" s="1"/>
  <c r="AL14" i="1"/>
  <c r="D41" i="13" s="1"/>
  <c r="AY11" i="1"/>
  <c r="D54" i="10" s="1"/>
  <c r="AV5" i="1"/>
  <c r="Y9" i="1"/>
  <c r="D28" i="3" s="1"/>
  <c r="Y13" i="1"/>
  <c r="D28" i="12" s="1"/>
  <c r="Y17" i="1"/>
  <c r="D28" i="16" s="1"/>
  <c r="Y21" i="1"/>
  <c r="D28" i="20" s="1"/>
  <c r="Y25" i="1"/>
  <c r="D28" i="24" s="1"/>
  <c r="Y29" i="1"/>
  <c r="D28" i="28" s="1"/>
  <c r="Y10" i="1"/>
  <c r="D28" i="9" s="1"/>
  <c r="Y14" i="1"/>
  <c r="D28" i="13" s="1"/>
  <c r="Y18" i="1"/>
  <c r="D28" i="17" s="1"/>
  <c r="Y22" i="1"/>
  <c r="D28" i="21" s="1"/>
  <c r="Y26" i="1"/>
  <c r="D28" i="25" s="1"/>
  <c r="Y11" i="1"/>
  <c r="D28" i="10" s="1"/>
  <c r="Y15" i="1"/>
  <c r="D28" i="14" s="1"/>
  <c r="Y19" i="1"/>
  <c r="D28" i="18" s="1"/>
  <c r="Y23" i="1"/>
  <c r="D28" i="22" s="1"/>
  <c r="Y12" i="1"/>
  <c r="D28" i="11" s="1"/>
  <c r="Y20" i="1"/>
  <c r="D28" i="19" s="1"/>
  <c r="Y28" i="1"/>
  <c r="D28" i="27" s="1"/>
  <c r="Y5" i="1"/>
  <c r="Y27" i="1"/>
  <c r="D28" i="26" s="1"/>
  <c r="Y16" i="1"/>
  <c r="D28" i="15" s="1"/>
  <c r="Y24" i="1"/>
  <c r="D28" i="23" s="1"/>
  <c r="N25" i="1"/>
  <c r="D17" i="24" s="1"/>
  <c r="U4" i="4"/>
  <c r="Q4" i="4"/>
  <c r="M4" i="4"/>
  <c r="I4" i="4"/>
  <c r="V4" i="4"/>
  <c r="J4" i="4"/>
  <c r="T4" i="4"/>
  <c r="P4" i="4"/>
  <c r="L4" i="4"/>
  <c r="R4" i="4"/>
  <c r="W4" i="4"/>
  <c r="S4" i="4"/>
  <c r="O4" i="4"/>
  <c r="K4" i="4"/>
  <c r="N4" i="4"/>
  <c r="D135" i="22"/>
  <c r="B10" i="5"/>
  <c r="D135" i="25"/>
  <c r="D135" i="21"/>
  <c r="B9" i="5"/>
  <c r="D135" i="24"/>
  <c r="B20" i="5"/>
  <c r="B16" i="5"/>
  <c r="D134" i="27"/>
  <c r="D135" i="23"/>
  <c r="B19" i="5"/>
  <c r="B11" i="5"/>
  <c r="L24" i="1"/>
  <c r="D15" i="23" s="1"/>
  <c r="V26" i="1"/>
  <c r="D25" i="25" s="1"/>
  <c r="E26" i="1"/>
  <c r="D8" i="25" s="1"/>
  <c r="N28" i="1"/>
  <c r="D17" i="27" s="1"/>
  <c r="Z13" i="1"/>
  <c r="D29" i="12" s="1"/>
  <c r="P15" i="1"/>
  <c r="D19" i="14" s="1"/>
  <c r="I17" i="1"/>
  <c r="D12" i="16" s="1"/>
  <c r="T19" i="1"/>
  <c r="D23" i="18" s="1"/>
  <c r="AE21" i="1"/>
  <c r="D34" i="20" s="1"/>
  <c r="G19" i="1"/>
  <c r="D10" i="18" s="1"/>
  <c r="O13" i="1"/>
  <c r="D18" i="12" s="1"/>
  <c r="AA15" i="1"/>
  <c r="D30" i="14" s="1"/>
  <c r="H15" i="1"/>
  <c r="D11" i="14" s="1"/>
  <c r="Q17" i="1"/>
  <c r="D20" i="16" s="1"/>
  <c r="AC19" i="1"/>
  <c r="D32" i="18" s="1"/>
  <c r="K19" i="1"/>
  <c r="D14" i="18" s="1"/>
  <c r="V21" i="1"/>
  <c r="D25" i="20" s="1"/>
  <c r="T13" i="1"/>
  <c r="D23" i="12" s="1"/>
  <c r="AE15" i="1"/>
  <c r="D34" i="14" s="1"/>
  <c r="L15" i="1"/>
  <c r="D15" i="14" s="1"/>
  <c r="V17" i="1"/>
  <c r="D25" i="16" s="1"/>
  <c r="E17" i="1"/>
  <c r="D8" i="16" s="1"/>
  <c r="O19" i="1"/>
  <c r="D18" i="18" s="1"/>
  <c r="AA21" i="1"/>
  <c r="D30" i="20" s="1"/>
  <c r="Q21" i="1"/>
  <c r="D20" i="20" s="1"/>
  <c r="AC23" i="1"/>
  <c r="D32" i="22" s="1"/>
  <c r="X23" i="1"/>
  <c r="D27" i="22" s="1"/>
  <c r="F23" i="1"/>
  <c r="D9" i="22" s="1"/>
  <c r="M21" i="1"/>
  <c r="D16" i="20" s="1"/>
  <c r="D135" i="27"/>
  <c r="V18" i="5"/>
  <c r="V14" i="5"/>
  <c r="B14" i="5" s="1"/>
  <c r="N12" i="5"/>
  <c r="F4" i="5"/>
  <c r="N15" i="5"/>
  <c r="N25" i="5"/>
  <c r="D137" i="25" s="1"/>
  <c r="D136" i="24"/>
  <c r="V23" i="5"/>
  <c r="V15" i="5"/>
  <c r="B26" i="5"/>
  <c r="D136" i="25"/>
  <c r="V24" i="5"/>
  <c r="N18" i="5"/>
  <c r="B17" i="5"/>
  <c r="B13" i="5"/>
  <c r="V12" i="5"/>
  <c r="N28" i="5"/>
  <c r="AF27" i="1"/>
  <c r="D35" i="26" s="1"/>
  <c r="H4" i="4"/>
  <c r="F4" i="4"/>
  <c r="E4" i="4"/>
  <c r="G4" i="4"/>
  <c r="AH4" i="5"/>
  <c r="Z4" i="5"/>
  <c r="AF3" i="5"/>
  <c r="AG27" i="5" s="1"/>
  <c r="D13" i="22"/>
  <c r="I21" i="1"/>
  <c r="D12" i="20" s="1"/>
  <c r="R23" i="1"/>
  <c r="D21" i="22" s="1"/>
  <c r="AD25" i="1"/>
  <c r="D33" i="24" s="1"/>
  <c r="E21" i="1"/>
  <c r="D8" i="20" s="1"/>
  <c r="N23" i="1"/>
  <c r="D17" i="22" s="1"/>
  <c r="V25" i="1"/>
  <c r="D25" i="24" s="1"/>
  <c r="T3" i="5"/>
  <c r="U8" i="5" s="1"/>
  <c r="D139" i="3" s="1"/>
  <c r="P3" i="5"/>
  <c r="Q25" i="5" s="1"/>
  <c r="L3" i="5"/>
  <c r="M12" i="5" s="1"/>
  <c r="H3" i="5"/>
  <c r="I28" i="5" s="1"/>
  <c r="M20" i="1"/>
  <c r="D16" i="19" s="1"/>
  <c r="I20" i="1"/>
  <c r="D12" i="19" s="1"/>
  <c r="E20" i="1"/>
  <c r="D8" i="19" s="1"/>
  <c r="AC22" i="1"/>
  <c r="D32" i="21" s="1"/>
  <c r="X22" i="1"/>
  <c r="D27" i="21" s="1"/>
  <c r="R22" i="1"/>
  <c r="D21" i="21" s="1"/>
  <c r="N22" i="1"/>
  <c r="D17" i="21" s="1"/>
  <c r="D13" i="21"/>
  <c r="F22" i="1"/>
  <c r="D9" i="21" s="1"/>
  <c r="AD24" i="1"/>
  <c r="D33" i="23" s="1"/>
  <c r="Z24" i="1"/>
  <c r="D29" i="23" s="1"/>
  <c r="T24" i="1"/>
  <c r="D23" i="23" s="1"/>
  <c r="O24" i="1"/>
  <c r="D18" i="23" s="1"/>
  <c r="K24" i="1"/>
  <c r="D14" i="23" s="1"/>
  <c r="G24" i="1"/>
  <c r="D10" i="23" s="1"/>
  <c r="AE26" i="1"/>
  <c r="D34" i="25" s="1"/>
  <c r="AA26" i="1"/>
  <c r="D30" i="25" s="1"/>
  <c r="U26" i="1"/>
  <c r="D24" i="25" s="1"/>
  <c r="P26" i="1"/>
  <c r="D19" i="25" s="1"/>
  <c r="L26" i="1"/>
  <c r="D15" i="25" s="1"/>
  <c r="H26" i="1"/>
  <c r="D11" i="25" s="1"/>
  <c r="AB28" i="1"/>
  <c r="D31" i="27" s="1"/>
  <c r="V28" i="1"/>
  <c r="D25" i="27" s="1"/>
  <c r="Q28" i="1"/>
  <c r="D20" i="27" s="1"/>
  <c r="M28" i="1"/>
  <c r="D16" i="27" s="1"/>
  <c r="I28" i="1"/>
  <c r="D12" i="27" s="1"/>
  <c r="E28" i="1"/>
  <c r="D8" i="27" s="1"/>
  <c r="AC13" i="1"/>
  <c r="D32" i="12" s="1"/>
  <c r="X13" i="1"/>
  <c r="D27" i="12" s="1"/>
  <c r="R13" i="1"/>
  <c r="D21" i="12" s="1"/>
  <c r="N13" i="1"/>
  <c r="D17" i="12" s="1"/>
  <c r="D13" i="12"/>
  <c r="F13" i="1"/>
  <c r="D9" i="12" s="1"/>
  <c r="AD15" i="1"/>
  <c r="D33" i="14" s="1"/>
  <c r="Z15" i="1"/>
  <c r="D29" i="14" s="1"/>
  <c r="T15" i="1"/>
  <c r="D23" i="14" s="1"/>
  <c r="O15" i="1"/>
  <c r="D18" i="14" s="1"/>
  <c r="K15" i="1"/>
  <c r="D14" i="14" s="1"/>
  <c r="G15" i="1"/>
  <c r="D10" i="14" s="1"/>
  <c r="AE17" i="1"/>
  <c r="D34" i="16" s="1"/>
  <c r="AA17" i="1"/>
  <c r="D30" i="16" s="1"/>
  <c r="U17" i="1"/>
  <c r="D24" i="16" s="1"/>
  <c r="P17" i="1"/>
  <c r="D19" i="16" s="1"/>
  <c r="L17" i="1"/>
  <c r="D15" i="16" s="1"/>
  <c r="H17" i="1"/>
  <c r="D11" i="16" s="1"/>
  <c r="AB19" i="1"/>
  <c r="D31" i="18" s="1"/>
  <c r="X19" i="1"/>
  <c r="D27" i="18" s="1"/>
  <c r="R19" i="1"/>
  <c r="D21" i="18" s="1"/>
  <c r="N19" i="1"/>
  <c r="D17" i="18" s="1"/>
  <c r="D13" i="18"/>
  <c r="F19" i="1"/>
  <c r="D9" i="18" s="1"/>
  <c r="AD21" i="1"/>
  <c r="D33" i="20" s="1"/>
  <c r="Z21" i="1"/>
  <c r="D29" i="20" s="1"/>
  <c r="U21" i="1"/>
  <c r="D24" i="20" s="1"/>
  <c r="P21" i="1"/>
  <c r="D19" i="20" s="1"/>
  <c r="L21" i="1"/>
  <c r="D15" i="20" s="1"/>
  <c r="H21" i="1"/>
  <c r="D11" i="20" s="1"/>
  <c r="AB23" i="1"/>
  <c r="D31" i="22" s="1"/>
  <c r="V23" i="1"/>
  <c r="D25" i="22" s="1"/>
  <c r="Q23" i="1"/>
  <c r="D20" i="22" s="1"/>
  <c r="M23" i="1"/>
  <c r="D16" i="22" s="1"/>
  <c r="I23" i="1"/>
  <c r="D12" i="22" s="1"/>
  <c r="E23" i="1"/>
  <c r="D8" i="22" s="1"/>
  <c r="AB25" i="1"/>
  <c r="D31" i="24" s="1"/>
  <c r="T25" i="1"/>
  <c r="D23" i="24" s="1"/>
  <c r="M25" i="1"/>
  <c r="D16" i="24" s="1"/>
  <c r="AC16" i="1"/>
  <c r="D32" i="15" s="1"/>
  <c r="X16" i="1"/>
  <c r="D27" i="15" s="1"/>
  <c r="R16" i="1"/>
  <c r="D21" i="15" s="1"/>
  <c r="N16" i="1"/>
  <c r="D17" i="15" s="1"/>
  <c r="D13" i="15"/>
  <c r="F16" i="1"/>
  <c r="D9" i="15" s="1"/>
  <c r="AD18" i="1"/>
  <c r="D33" i="17" s="1"/>
  <c r="Z18" i="1"/>
  <c r="D29" i="17" s="1"/>
  <c r="T18" i="1"/>
  <c r="D23" i="17" s="1"/>
  <c r="O18" i="1"/>
  <c r="D18" i="17" s="1"/>
  <c r="K18" i="1"/>
  <c r="D14" i="17" s="1"/>
  <c r="G18" i="1"/>
  <c r="D10" i="17" s="1"/>
  <c r="AE20" i="1"/>
  <c r="D34" i="19" s="1"/>
  <c r="AA20" i="1"/>
  <c r="D30" i="19" s="1"/>
  <c r="U20" i="1"/>
  <c r="D24" i="19" s="1"/>
  <c r="P20" i="1"/>
  <c r="D19" i="19" s="1"/>
  <c r="L20" i="1"/>
  <c r="D15" i="19" s="1"/>
  <c r="H20" i="1"/>
  <c r="D11" i="19" s="1"/>
  <c r="AB22" i="1"/>
  <c r="D31" i="21" s="1"/>
  <c r="V22" i="1"/>
  <c r="D25" i="21" s="1"/>
  <c r="Q22" i="1"/>
  <c r="D20" i="21" s="1"/>
  <c r="M22" i="1"/>
  <c r="D16" i="21" s="1"/>
  <c r="I22" i="1"/>
  <c r="D12" i="21" s="1"/>
  <c r="E22" i="1"/>
  <c r="D8" i="21" s="1"/>
  <c r="AC24" i="1"/>
  <c r="D32" i="23" s="1"/>
  <c r="X24" i="1"/>
  <c r="D27" i="23" s="1"/>
  <c r="R24" i="1"/>
  <c r="D21" i="23" s="1"/>
  <c r="N24" i="1"/>
  <c r="D17" i="23" s="1"/>
  <c r="D13" i="23"/>
  <c r="F24" i="1"/>
  <c r="D9" i="23" s="1"/>
  <c r="AD26" i="1"/>
  <c r="D33" i="25" s="1"/>
  <c r="Z26" i="1"/>
  <c r="D29" i="25" s="1"/>
  <c r="T26" i="1"/>
  <c r="D23" i="25" s="1"/>
  <c r="O26" i="1"/>
  <c r="D18" i="25" s="1"/>
  <c r="K26" i="1"/>
  <c r="D14" i="25" s="1"/>
  <c r="G26" i="1"/>
  <c r="D10" i="25" s="1"/>
  <c r="AE28" i="1"/>
  <c r="D34" i="27" s="1"/>
  <c r="AA28" i="1"/>
  <c r="D30" i="27" s="1"/>
  <c r="U28" i="1"/>
  <c r="D24" i="27" s="1"/>
  <c r="P28" i="1"/>
  <c r="D19" i="27" s="1"/>
  <c r="L28" i="1"/>
  <c r="D15" i="27" s="1"/>
  <c r="H28" i="1"/>
  <c r="D11" i="27" s="1"/>
  <c r="AB13" i="1"/>
  <c r="D31" i="12" s="1"/>
  <c r="V13" i="1"/>
  <c r="D25" i="12" s="1"/>
  <c r="Q13" i="1"/>
  <c r="D20" i="12" s="1"/>
  <c r="M13" i="1"/>
  <c r="D16" i="12" s="1"/>
  <c r="I13" i="1"/>
  <c r="D12" i="12" s="1"/>
  <c r="E13" i="1"/>
  <c r="D8" i="12" s="1"/>
  <c r="AC15" i="1"/>
  <c r="D32" i="14" s="1"/>
  <c r="X15" i="1"/>
  <c r="D27" i="14" s="1"/>
  <c r="R15" i="1"/>
  <c r="D21" i="14" s="1"/>
  <c r="N15" i="1"/>
  <c r="D17" i="14" s="1"/>
  <c r="D13" i="14"/>
  <c r="F15" i="1"/>
  <c r="D9" i="14" s="1"/>
  <c r="AD17" i="1"/>
  <c r="D33" i="16" s="1"/>
  <c r="Z17" i="1"/>
  <c r="D29" i="16" s="1"/>
  <c r="T17" i="1"/>
  <c r="D23" i="16" s="1"/>
  <c r="O17" i="1"/>
  <c r="D18" i="16" s="1"/>
  <c r="K17" i="1"/>
  <c r="D14" i="16" s="1"/>
  <c r="G17" i="1"/>
  <c r="D10" i="16" s="1"/>
  <c r="AE19" i="1"/>
  <c r="D34" i="18" s="1"/>
  <c r="AA19" i="1"/>
  <c r="D30" i="18" s="1"/>
  <c r="V19" i="1"/>
  <c r="D25" i="18" s="1"/>
  <c r="Q19" i="1"/>
  <c r="D20" i="18" s="1"/>
  <c r="M19" i="1"/>
  <c r="D16" i="18" s="1"/>
  <c r="I19" i="1"/>
  <c r="D12" i="18" s="1"/>
  <c r="E19" i="1"/>
  <c r="D8" i="18" s="1"/>
  <c r="AC21" i="1"/>
  <c r="D32" i="20" s="1"/>
  <c r="X21" i="1"/>
  <c r="D27" i="20" s="1"/>
  <c r="T21" i="1"/>
  <c r="D23" i="20" s="1"/>
  <c r="O21" i="1"/>
  <c r="D18" i="20" s="1"/>
  <c r="K21" i="1"/>
  <c r="D14" i="20" s="1"/>
  <c r="G21" i="1"/>
  <c r="D10" i="20" s="1"/>
  <c r="AE23" i="1"/>
  <c r="D34" i="22" s="1"/>
  <c r="AA23" i="1"/>
  <c r="D30" i="22" s="1"/>
  <c r="U23" i="1"/>
  <c r="D24" i="22" s="1"/>
  <c r="P23" i="1"/>
  <c r="D19" i="22" s="1"/>
  <c r="L23" i="1"/>
  <c r="D15" i="22" s="1"/>
  <c r="H23" i="1"/>
  <c r="D11" i="22" s="1"/>
  <c r="AA25" i="1"/>
  <c r="D30" i="24" s="1"/>
  <c r="R25" i="1"/>
  <c r="D21" i="24" s="1"/>
  <c r="L25" i="1"/>
  <c r="D15" i="24" s="1"/>
  <c r="AD12" i="1"/>
  <c r="D33" i="11" s="1"/>
  <c r="Z12" i="1"/>
  <c r="D29" i="11" s="1"/>
  <c r="T12" i="1"/>
  <c r="D23" i="11" s="1"/>
  <c r="O12" i="1"/>
  <c r="D18" i="11" s="1"/>
  <c r="K12" i="1"/>
  <c r="D14" i="11" s="1"/>
  <c r="G12" i="1"/>
  <c r="D10" i="11" s="1"/>
  <c r="AE14" i="1"/>
  <c r="D34" i="13" s="1"/>
  <c r="AA14" i="1"/>
  <c r="D30" i="13" s="1"/>
  <c r="U14" i="1"/>
  <c r="D24" i="13" s="1"/>
  <c r="P14" i="1"/>
  <c r="D19" i="13" s="1"/>
  <c r="L14" i="1"/>
  <c r="D15" i="13" s="1"/>
  <c r="H14" i="1"/>
  <c r="D11" i="13" s="1"/>
  <c r="AB16" i="1"/>
  <c r="D31" i="15" s="1"/>
  <c r="V16" i="1"/>
  <c r="D25" i="15" s="1"/>
  <c r="Q16" i="1"/>
  <c r="D20" i="15" s="1"/>
  <c r="M16" i="1"/>
  <c r="D16" i="15" s="1"/>
  <c r="I16" i="1"/>
  <c r="D12" i="15" s="1"/>
  <c r="E16" i="1"/>
  <c r="D8" i="15" s="1"/>
  <c r="AC18" i="1"/>
  <c r="D32" i="17" s="1"/>
  <c r="X18" i="1"/>
  <c r="D27" i="17" s="1"/>
  <c r="R18" i="1"/>
  <c r="D21" i="17" s="1"/>
  <c r="N18" i="1"/>
  <c r="D17" i="17" s="1"/>
  <c r="D13" i="17"/>
  <c r="F18" i="1"/>
  <c r="D9" i="17" s="1"/>
  <c r="AD20" i="1"/>
  <c r="D33" i="19" s="1"/>
  <c r="Z20" i="1"/>
  <c r="D29" i="19" s="1"/>
  <c r="T20" i="1"/>
  <c r="D23" i="19" s="1"/>
  <c r="O20" i="1"/>
  <c r="D18" i="19" s="1"/>
  <c r="K20" i="1"/>
  <c r="D14" i="19" s="1"/>
  <c r="G20" i="1"/>
  <c r="D10" i="19" s="1"/>
  <c r="AE22" i="1"/>
  <c r="D34" i="21" s="1"/>
  <c r="AA22" i="1"/>
  <c r="D30" i="21" s="1"/>
  <c r="U22" i="1"/>
  <c r="D24" i="21" s="1"/>
  <c r="P22" i="1"/>
  <c r="D19" i="21" s="1"/>
  <c r="L22" i="1"/>
  <c r="D15" i="21" s="1"/>
  <c r="H22" i="1"/>
  <c r="D11" i="21" s="1"/>
  <c r="AB24" i="1"/>
  <c r="D31" i="23" s="1"/>
  <c r="V24" i="1"/>
  <c r="D25" i="23" s="1"/>
  <c r="Q24" i="1"/>
  <c r="D20" i="23" s="1"/>
  <c r="M24" i="1"/>
  <c r="D16" i="23" s="1"/>
  <c r="I24" i="1"/>
  <c r="D12" i="23" s="1"/>
  <c r="E24" i="1"/>
  <c r="D8" i="23" s="1"/>
  <c r="AC26" i="1"/>
  <c r="D32" i="25" s="1"/>
  <c r="X26" i="1"/>
  <c r="D27" i="25" s="1"/>
  <c r="R26" i="1"/>
  <c r="D21" i="25" s="1"/>
  <c r="N26" i="1"/>
  <c r="D17" i="25" s="1"/>
  <c r="D13" i="25"/>
  <c r="F26" i="1"/>
  <c r="D9" i="25" s="1"/>
  <c r="AD28" i="1"/>
  <c r="D33" i="27" s="1"/>
  <c r="Z28" i="1"/>
  <c r="D29" i="27" s="1"/>
  <c r="T28" i="1"/>
  <c r="D23" i="27" s="1"/>
  <c r="O28" i="1"/>
  <c r="D18" i="27" s="1"/>
  <c r="K28" i="1"/>
  <c r="D14" i="27" s="1"/>
  <c r="G28" i="1"/>
  <c r="D10" i="27" s="1"/>
  <c r="AE13" i="1"/>
  <c r="D34" i="12" s="1"/>
  <c r="AA13" i="1"/>
  <c r="D30" i="12" s="1"/>
  <c r="U13" i="1"/>
  <c r="D24" i="12" s="1"/>
  <c r="P13" i="1"/>
  <c r="D19" i="12" s="1"/>
  <c r="L13" i="1"/>
  <c r="D15" i="12" s="1"/>
  <c r="H13" i="1"/>
  <c r="D11" i="12" s="1"/>
  <c r="AB15" i="1"/>
  <c r="D31" i="14" s="1"/>
  <c r="V15" i="1"/>
  <c r="D25" i="14" s="1"/>
  <c r="Q15" i="1"/>
  <c r="D20" i="14" s="1"/>
  <c r="M15" i="1"/>
  <c r="D16" i="14" s="1"/>
  <c r="I15" i="1"/>
  <c r="D12" i="14" s="1"/>
  <c r="E15" i="1"/>
  <c r="D8" i="14" s="1"/>
  <c r="AC17" i="1"/>
  <c r="D32" i="16" s="1"/>
  <c r="X17" i="1"/>
  <c r="D27" i="16" s="1"/>
  <c r="R17" i="1"/>
  <c r="D21" i="16" s="1"/>
  <c r="N17" i="1"/>
  <c r="D17" i="16" s="1"/>
  <c r="D13" i="16"/>
  <c r="F17" i="1"/>
  <c r="D9" i="16" s="1"/>
  <c r="AD19" i="1"/>
  <c r="D33" i="18" s="1"/>
  <c r="Z19" i="1"/>
  <c r="D29" i="18" s="1"/>
  <c r="U19" i="1"/>
  <c r="D24" i="18" s="1"/>
  <c r="P19" i="1"/>
  <c r="D19" i="18" s="1"/>
  <c r="L19" i="1"/>
  <c r="D15" i="18" s="1"/>
  <c r="H19" i="1"/>
  <c r="D11" i="18" s="1"/>
  <c r="AB21" i="1"/>
  <c r="D31" i="20" s="1"/>
  <c r="W21" i="1"/>
  <c r="D26" i="20" s="1"/>
  <c r="R21" i="1"/>
  <c r="D21" i="20" s="1"/>
  <c r="N21" i="1"/>
  <c r="D17" i="20" s="1"/>
  <c r="D13" i="20"/>
  <c r="F21" i="1"/>
  <c r="D9" i="20" s="1"/>
  <c r="AD23" i="1"/>
  <c r="D33" i="22" s="1"/>
  <c r="Z23" i="1"/>
  <c r="D29" i="22" s="1"/>
  <c r="T23" i="1"/>
  <c r="D23" i="22" s="1"/>
  <c r="O23" i="1"/>
  <c r="D18" i="22" s="1"/>
  <c r="K23" i="1"/>
  <c r="D14" i="22" s="1"/>
  <c r="G23" i="1"/>
  <c r="D10" i="22" s="1"/>
  <c r="AE25" i="1"/>
  <c r="D34" i="24" s="1"/>
  <c r="Z25" i="1"/>
  <c r="D29" i="24" s="1"/>
  <c r="Q25" i="1"/>
  <c r="D20" i="24" s="1"/>
  <c r="AF5" i="1"/>
  <c r="AA5" i="1"/>
  <c r="W5" i="1"/>
  <c r="AD5" i="1"/>
  <c r="Z5" i="1"/>
  <c r="V5" i="1"/>
  <c r="T5" i="1"/>
  <c r="AE5" i="1"/>
  <c r="AH5" i="1"/>
  <c r="AC5" i="1"/>
  <c r="U5" i="1"/>
  <c r="AI5" i="1"/>
  <c r="AB5" i="1"/>
  <c r="X5" i="1"/>
  <c r="AE29" i="1"/>
  <c r="D34" i="28" s="1"/>
  <c r="S5" i="1"/>
  <c r="S9" i="1"/>
  <c r="D22" i="3" s="1"/>
  <c r="S13" i="1"/>
  <c r="D22" i="12" s="1"/>
  <c r="S17" i="1"/>
  <c r="D22" i="16" s="1"/>
  <c r="S21" i="1"/>
  <c r="D22" i="20" s="1"/>
  <c r="S25" i="1"/>
  <c r="D22" i="24" s="1"/>
  <c r="S29" i="1"/>
  <c r="D22" i="28" s="1"/>
  <c r="S23" i="1"/>
  <c r="D22" i="22" s="1"/>
  <c r="S12" i="1"/>
  <c r="D22" i="11" s="1"/>
  <c r="S20" i="1"/>
  <c r="D22" i="19" s="1"/>
  <c r="S28" i="1"/>
  <c r="D22" i="27" s="1"/>
  <c r="S10" i="1"/>
  <c r="D22" i="9" s="1"/>
  <c r="S14" i="1"/>
  <c r="D22" i="13" s="1"/>
  <c r="S18" i="1"/>
  <c r="D22" i="17" s="1"/>
  <c r="S22" i="1"/>
  <c r="D22" i="21" s="1"/>
  <c r="S26" i="1"/>
  <c r="D22" i="25" s="1"/>
  <c r="S19" i="1"/>
  <c r="D22" i="18" s="1"/>
  <c r="S27" i="1"/>
  <c r="D22" i="26" s="1"/>
  <c r="S16" i="1"/>
  <c r="D22" i="15" s="1"/>
  <c r="S24" i="1"/>
  <c r="D22" i="23" s="1"/>
  <c r="S11" i="1"/>
  <c r="D22" i="10" s="1"/>
  <c r="S15" i="1"/>
  <c r="D22" i="14" s="1"/>
  <c r="E29" i="1"/>
  <c r="D8" i="28" s="1"/>
  <c r="C4" i="4"/>
  <c r="D4" i="4"/>
  <c r="AH12" i="1"/>
  <c r="AH16" i="1"/>
  <c r="AH20" i="1"/>
  <c r="AH22" i="1"/>
  <c r="AH19" i="1"/>
  <c r="AH9" i="1"/>
  <c r="AH13" i="1"/>
  <c r="AH17" i="1"/>
  <c r="AH21" i="1"/>
  <c r="AH15" i="1"/>
  <c r="AH10" i="1"/>
  <c r="AH14" i="1"/>
  <c r="AH18" i="1"/>
  <c r="AH11" i="1"/>
  <c r="AH23" i="1"/>
  <c r="Q5" i="1"/>
  <c r="M5" i="1"/>
  <c r="I5" i="1"/>
  <c r="E5" i="1"/>
  <c r="H5" i="1"/>
  <c r="AK5" i="1"/>
  <c r="P5" i="1"/>
  <c r="L5" i="1"/>
  <c r="K5" i="1"/>
  <c r="N5" i="1"/>
  <c r="F5" i="1"/>
  <c r="AJ5" i="1"/>
  <c r="O5" i="1"/>
  <c r="G5" i="1"/>
  <c r="R5" i="1"/>
  <c r="U25" i="1"/>
  <c r="D24" i="24" s="1"/>
  <c r="P25" i="1"/>
  <c r="D19" i="24" s="1"/>
  <c r="D13" i="24"/>
  <c r="I25" i="1"/>
  <c r="D12" i="24" s="1"/>
  <c r="H25" i="1"/>
  <c r="D11" i="24" s="1"/>
  <c r="F25" i="1"/>
  <c r="D9" i="24" s="1"/>
  <c r="E25" i="1"/>
  <c r="AD27" i="1"/>
  <c r="D33" i="26" s="1"/>
  <c r="AC27" i="1"/>
  <c r="D32" i="26" s="1"/>
  <c r="AA27" i="1"/>
  <c r="D30" i="26" s="1"/>
  <c r="AC25" i="1"/>
  <c r="D32" i="24" s="1"/>
  <c r="X25" i="1"/>
  <c r="D27" i="24" s="1"/>
  <c r="O25" i="1"/>
  <c r="D18" i="24" s="1"/>
  <c r="K25" i="1"/>
  <c r="D14" i="24" s="1"/>
  <c r="D10" i="24"/>
  <c r="AE27" i="1"/>
  <c r="D34" i="26" s="1"/>
  <c r="Z27" i="1"/>
  <c r="D29" i="26" s="1"/>
  <c r="X27" i="1"/>
  <c r="D27" i="26" s="1"/>
  <c r="AB27" i="1"/>
  <c r="D31" i="26" s="1"/>
  <c r="V27" i="1"/>
  <c r="D25" i="26" s="1"/>
  <c r="U27" i="1"/>
  <c r="D24" i="26" s="1"/>
  <c r="T27" i="1"/>
  <c r="D23" i="26" s="1"/>
  <c r="R27" i="1"/>
  <c r="D21" i="26" s="1"/>
  <c r="P27" i="1"/>
  <c r="D19" i="26" s="1"/>
  <c r="O27" i="1"/>
  <c r="D18" i="26" s="1"/>
  <c r="L27" i="1"/>
  <c r="D15" i="26" s="1"/>
  <c r="D13" i="26"/>
  <c r="N27" i="1"/>
  <c r="D17" i="26" s="1"/>
  <c r="I27" i="1"/>
  <c r="D12" i="26" s="1"/>
  <c r="Q27" i="1"/>
  <c r="D20" i="26" s="1"/>
  <c r="M27" i="1"/>
  <c r="D16" i="26" s="1"/>
  <c r="H27" i="1"/>
  <c r="D11" i="26" s="1"/>
  <c r="W23" i="1"/>
  <c r="D26" i="22" s="1"/>
  <c r="K27" i="1"/>
  <c r="D14" i="26" s="1"/>
  <c r="F27" i="1"/>
  <c r="D9" i="26" s="1"/>
  <c r="AC29" i="1"/>
  <c r="D32" i="28" s="1"/>
  <c r="AF14" i="1"/>
  <c r="D35" i="13" s="1"/>
  <c r="AF15" i="1"/>
  <c r="D35" i="14" s="1"/>
  <c r="AF13" i="1"/>
  <c r="D35" i="12" s="1"/>
  <c r="AA29" i="1"/>
  <c r="D30" i="28" s="1"/>
  <c r="AF18" i="1"/>
  <c r="D35" i="17" s="1"/>
  <c r="AF16" i="1"/>
  <c r="D35" i="15" s="1"/>
  <c r="AF25" i="1"/>
  <c r="D35" i="24" s="1"/>
  <c r="G27" i="1"/>
  <c r="D10" i="26" s="1"/>
  <c r="AF29" i="1"/>
  <c r="D35" i="28" s="1"/>
  <c r="AB29" i="1"/>
  <c r="D31" i="28" s="1"/>
  <c r="X29" i="1"/>
  <c r="D27" i="28" s="1"/>
  <c r="E27" i="1"/>
  <c r="AD29" i="1"/>
  <c r="D33" i="28" s="1"/>
  <c r="Z29" i="1"/>
  <c r="D29" i="28" s="1"/>
  <c r="V29" i="1"/>
  <c r="D25" i="28" s="1"/>
  <c r="U29" i="1"/>
  <c r="D24" i="28" s="1"/>
  <c r="W11" i="1"/>
  <c r="D26" i="10" s="1"/>
  <c r="W12" i="1"/>
  <c r="D26" i="11" s="1"/>
  <c r="W28" i="1"/>
  <c r="D26" i="27" s="1"/>
  <c r="W20" i="1"/>
  <c r="D26" i="19" s="1"/>
  <c r="W26" i="1"/>
  <c r="D26" i="25" s="1"/>
  <c r="W15" i="1"/>
  <c r="D26" i="14" s="1"/>
  <c r="W17" i="1"/>
  <c r="D26" i="16" s="1"/>
  <c r="W9" i="1"/>
  <c r="D26" i="3" s="1"/>
  <c r="W18" i="1"/>
  <c r="D26" i="17" s="1"/>
  <c r="T29" i="1"/>
  <c r="D23" i="28" s="1"/>
  <c r="R29" i="1"/>
  <c r="D21" i="28" s="1"/>
  <c r="Q29" i="1"/>
  <c r="D20" i="28" s="1"/>
  <c r="P29" i="1"/>
  <c r="D19" i="28" s="1"/>
  <c r="AF9" i="1"/>
  <c r="D35" i="3" s="1"/>
  <c r="AF20" i="1"/>
  <c r="D35" i="19" s="1"/>
  <c r="AF17" i="1"/>
  <c r="D35" i="16" s="1"/>
  <c r="O29" i="1"/>
  <c r="D18" i="28" s="1"/>
  <c r="AF10" i="1"/>
  <c r="D35" i="9" s="1"/>
  <c r="AF11" i="1"/>
  <c r="D35" i="10" s="1"/>
  <c r="AF22" i="1"/>
  <c r="D35" i="21" s="1"/>
  <c r="AF24" i="1"/>
  <c r="D35" i="23" s="1"/>
  <c r="AF26" i="1"/>
  <c r="D35" i="25" s="1"/>
  <c r="AF19" i="1"/>
  <c r="D35" i="18" s="1"/>
  <c r="AF21" i="1"/>
  <c r="D35" i="20" s="1"/>
  <c r="N29" i="1"/>
  <c r="D17" i="28" s="1"/>
  <c r="AF12" i="1"/>
  <c r="D35" i="11" s="1"/>
  <c r="AF28" i="1"/>
  <c r="D35" i="27" s="1"/>
  <c r="AF23" i="1"/>
  <c r="D35" i="22" s="1"/>
  <c r="L29" i="1"/>
  <c r="D15" i="28" s="1"/>
  <c r="D13" i="28"/>
  <c r="H29" i="1"/>
  <c r="D11" i="28" s="1"/>
  <c r="G29" i="1"/>
  <c r="D10" i="28" s="1"/>
  <c r="G3" i="29"/>
  <c r="K29" i="1"/>
  <c r="D14" i="28" s="1"/>
  <c r="F29" i="1"/>
  <c r="D9" i="28" s="1"/>
  <c r="D11" i="10"/>
  <c r="D65" i="3"/>
  <c r="AB3" i="5"/>
  <c r="AC28" i="5" s="1"/>
  <c r="D141" i="28" s="1"/>
  <c r="X3" i="5"/>
  <c r="W29" i="1"/>
  <c r="D26" i="28" s="1"/>
  <c r="W27" i="1"/>
  <c r="D26" i="26" s="1"/>
  <c r="W13" i="1"/>
  <c r="D26" i="12" s="1"/>
  <c r="W24" i="1"/>
  <c r="D26" i="23" s="1"/>
  <c r="W16" i="1"/>
  <c r="D26" i="15" s="1"/>
  <c r="W25" i="1"/>
  <c r="D26" i="24" s="1"/>
  <c r="W19" i="1"/>
  <c r="D26" i="18" s="1"/>
  <c r="W22" i="1"/>
  <c r="D26" i="21" s="1"/>
  <c r="W14" i="1"/>
  <c r="D26" i="13" s="1"/>
  <c r="W10" i="1"/>
  <c r="D26" i="9" s="1"/>
  <c r="M29" i="1"/>
  <c r="D16" i="28" s="1"/>
  <c r="I29" i="1"/>
  <c r="D12" i="28" s="1"/>
  <c r="D64" i="15"/>
  <c r="D63" i="16"/>
  <c r="D61" i="9"/>
  <c r="D3" i="5"/>
  <c r="B21" i="5" l="1"/>
  <c r="R4" i="5"/>
  <c r="B23" i="5"/>
  <c r="B22" i="5"/>
  <c r="U24" i="5"/>
  <c r="U23" i="5"/>
  <c r="U15" i="5"/>
  <c r="U18" i="5"/>
  <c r="U14" i="5"/>
  <c r="U12" i="5"/>
  <c r="N4" i="5"/>
  <c r="D37" i="17"/>
  <c r="D7" i="17" s="1"/>
  <c r="D14" i="29" s="1"/>
  <c r="D18" i="1"/>
  <c r="D37" i="20"/>
  <c r="D37" i="18"/>
  <c r="D37" i="11"/>
  <c r="D37" i="10"/>
  <c r="D37" i="3"/>
  <c r="D7" i="3" s="1"/>
  <c r="D5" i="29" s="1"/>
  <c r="D9" i="1"/>
  <c r="D37" i="13"/>
  <c r="D37" i="16"/>
  <c r="D37" i="21"/>
  <c r="D37" i="14"/>
  <c r="D37" i="15"/>
  <c r="D37" i="22"/>
  <c r="D37" i="9"/>
  <c r="D37" i="12"/>
  <c r="D37" i="19"/>
  <c r="D7" i="19" s="1"/>
  <c r="D16" i="29" s="1"/>
  <c r="D20" i="1"/>
  <c r="B28" i="5"/>
  <c r="M18" i="5"/>
  <c r="I27" i="5"/>
  <c r="I26" i="5"/>
  <c r="I24" i="5"/>
  <c r="I25" i="5"/>
  <c r="I17" i="5"/>
  <c r="I15" i="5"/>
  <c r="I13" i="5"/>
  <c r="B18" i="5"/>
  <c r="B24" i="5"/>
  <c r="B15" i="5"/>
  <c r="B12" i="5"/>
  <c r="B25" i="5"/>
  <c r="D133" i="27"/>
  <c r="B27" i="5"/>
  <c r="D134" i="25"/>
  <c r="J4" i="5"/>
  <c r="M15" i="5"/>
  <c r="D60" i="15"/>
  <c r="D60" i="24"/>
  <c r="M28" i="5"/>
  <c r="M25" i="5"/>
  <c r="M8" i="5"/>
  <c r="D137" i="3" s="1"/>
  <c r="V4" i="5"/>
  <c r="D139" i="15"/>
  <c r="D137" i="28"/>
  <c r="D136" i="13"/>
  <c r="D137" i="18"/>
  <c r="D137" i="12"/>
  <c r="D136" i="15"/>
  <c r="D136" i="26"/>
  <c r="D139" i="23"/>
  <c r="D136" i="28"/>
  <c r="D139" i="12"/>
  <c r="D136" i="17"/>
  <c r="D139" i="24"/>
  <c r="D137" i="15"/>
  <c r="D139" i="14"/>
  <c r="D139" i="18"/>
  <c r="D69" i="28"/>
  <c r="Q10" i="5"/>
  <c r="D138" i="10" s="1"/>
  <c r="Q16" i="5"/>
  <c r="D138" i="16" s="1"/>
  <c r="D63" i="21"/>
  <c r="D70" i="15"/>
  <c r="D69" i="3"/>
  <c r="D69" i="15"/>
  <c r="D67" i="18"/>
  <c r="D71" i="23"/>
  <c r="D71" i="12"/>
  <c r="D72" i="14"/>
  <c r="D72" i="15"/>
  <c r="D73" i="23"/>
  <c r="D73" i="18"/>
  <c r="D73" i="28"/>
  <c r="D62" i="23"/>
  <c r="D63" i="10"/>
  <c r="D70" i="13"/>
  <c r="D69" i="21"/>
  <c r="D67" i="19"/>
  <c r="D67" i="15"/>
  <c r="D71" i="13"/>
  <c r="D71" i="16"/>
  <c r="D72" i="28"/>
  <c r="D73" i="9"/>
  <c r="D73" i="25"/>
  <c r="D73" i="3"/>
  <c r="D65" i="24"/>
  <c r="D70" i="3"/>
  <c r="D69" i="10"/>
  <c r="D67" i="24"/>
  <c r="D71" i="11"/>
  <c r="D71" i="14"/>
  <c r="D71" i="9"/>
  <c r="D72" i="26"/>
  <c r="D73" i="13"/>
  <c r="D73" i="16"/>
  <c r="D73" i="15"/>
  <c r="D70" i="16"/>
  <c r="D70" i="18"/>
  <c r="D69" i="24"/>
  <c r="D67" i="21"/>
  <c r="D71" i="15"/>
  <c r="D71" i="18"/>
  <c r="D71" i="17"/>
  <c r="D72" i="21"/>
  <c r="D74" i="27"/>
  <c r="D73" i="14"/>
  <c r="D74" i="20"/>
  <c r="D74" i="11"/>
  <c r="D74" i="17"/>
  <c r="D74" i="3"/>
  <c r="D74" i="26"/>
  <c r="D74" i="19"/>
  <c r="D74" i="21"/>
  <c r="D74" i="18"/>
  <c r="D74" i="15"/>
  <c r="D74" i="16"/>
  <c r="D74" i="22"/>
  <c r="D74" i="13"/>
  <c r="D74" i="23"/>
  <c r="D74" i="10"/>
  <c r="D74" i="12"/>
  <c r="D74" i="14"/>
  <c r="D74" i="9"/>
  <c r="D75" i="27"/>
  <c r="D74" i="24"/>
  <c r="D74" i="25"/>
  <c r="D73" i="17"/>
  <c r="D73" i="11"/>
  <c r="D73" i="20"/>
  <c r="D73" i="22"/>
  <c r="D73" i="12"/>
  <c r="D73" i="21"/>
  <c r="D73" i="19"/>
  <c r="D73" i="10"/>
  <c r="D73" i="24"/>
  <c r="D73" i="26"/>
  <c r="D72" i="18"/>
  <c r="D72" i="23"/>
  <c r="D73" i="27"/>
  <c r="D72" i="22"/>
  <c r="D72" i="16"/>
  <c r="D72" i="9"/>
  <c r="D72" i="3"/>
  <c r="D72" i="25"/>
  <c r="D72" i="12"/>
  <c r="D72" i="19"/>
  <c r="D72" i="10"/>
  <c r="D72" i="24"/>
  <c r="D72" i="20"/>
  <c r="D72" i="17"/>
  <c r="D72" i="11"/>
  <c r="D72" i="13"/>
  <c r="D71" i="19"/>
  <c r="D71" i="21"/>
  <c r="D71" i="22"/>
  <c r="D71" i="20"/>
  <c r="D72" i="27"/>
  <c r="D71" i="3"/>
  <c r="D71" i="25"/>
  <c r="D71" i="10"/>
  <c r="D71" i="24"/>
  <c r="D71" i="26"/>
  <c r="D71" i="28"/>
  <c r="D66" i="25"/>
  <c r="D66" i="20"/>
  <c r="D66" i="21"/>
  <c r="D66" i="19"/>
  <c r="D66" i="26"/>
  <c r="D66" i="10"/>
  <c r="D66" i="24"/>
  <c r="D66" i="14"/>
  <c r="D66" i="9"/>
  <c r="D66" i="16"/>
  <c r="D66" i="13"/>
  <c r="D66" i="15"/>
  <c r="D66" i="22"/>
  <c r="D66" i="3"/>
  <c r="D66" i="17"/>
  <c r="D66" i="28"/>
  <c r="D66" i="12"/>
  <c r="D67" i="27"/>
  <c r="D66" i="11"/>
  <c r="D66" i="18"/>
  <c r="D66" i="23"/>
  <c r="D68" i="27"/>
  <c r="D67" i="25"/>
  <c r="D67" i="22"/>
  <c r="D67" i="12"/>
  <c r="D67" i="13"/>
  <c r="D67" i="10"/>
  <c r="D67" i="26"/>
  <c r="D67" i="3"/>
  <c r="D67" i="9"/>
  <c r="D67" i="23"/>
  <c r="D67" i="28"/>
  <c r="D67" i="16"/>
  <c r="D67" i="17"/>
  <c r="D67" i="14"/>
  <c r="D67" i="11"/>
  <c r="D67" i="20"/>
  <c r="D68" i="16"/>
  <c r="D68" i="3"/>
  <c r="D68" i="14"/>
  <c r="D68" i="26"/>
  <c r="D68" i="12"/>
  <c r="D68" i="22"/>
  <c r="D68" i="9"/>
  <c r="D68" i="25"/>
  <c r="D68" i="11"/>
  <c r="D68" i="23"/>
  <c r="D68" i="20"/>
  <c r="D68" i="28"/>
  <c r="D68" i="13"/>
  <c r="D68" i="10"/>
  <c r="D68" i="19"/>
  <c r="D68" i="21"/>
  <c r="D68" i="24"/>
  <c r="D68" i="15"/>
  <c r="D68" i="17"/>
  <c r="D68" i="18"/>
  <c r="D69" i="27"/>
  <c r="D69" i="9"/>
  <c r="D70" i="27"/>
  <c r="D69" i="14"/>
  <c r="D69" i="12"/>
  <c r="D69" i="19"/>
  <c r="D69" i="13"/>
  <c r="D69" i="16"/>
  <c r="D69" i="18"/>
  <c r="D69" i="20"/>
  <c r="D69" i="25"/>
  <c r="D69" i="17"/>
  <c r="D69" i="26"/>
  <c r="D69" i="22"/>
  <c r="D69" i="11"/>
  <c r="D69" i="23"/>
  <c r="D70" i="20"/>
  <c r="D70" i="25"/>
  <c r="D70" i="17"/>
  <c r="D70" i="19"/>
  <c r="D70" i="22"/>
  <c r="D70" i="26"/>
  <c r="D70" i="23"/>
  <c r="D70" i="21"/>
  <c r="D70" i="10"/>
  <c r="D70" i="24"/>
  <c r="D70" i="12"/>
  <c r="D70" i="11"/>
  <c r="D70" i="9"/>
  <c r="D71" i="27"/>
  <c r="D70" i="14"/>
  <c r="D70" i="28"/>
  <c r="D65" i="14"/>
  <c r="D65" i="18"/>
  <c r="D65" i="23"/>
  <c r="D65" i="15"/>
  <c r="D65" i="12"/>
  <c r="D64" i="22"/>
  <c r="D64" i="16"/>
  <c r="D64" i="24"/>
  <c r="D64" i="3"/>
  <c r="D62" i="18"/>
  <c r="AC8" i="5"/>
  <c r="AC12" i="5"/>
  <c r="D141" i="12" s="1"/>
  <c r="AC11" i="5"/>
  <c r="D141" i="11" s="1"/>
  <c r="AC13" i="5"/>
  <c r="D141" i="13" s="1"/>
  <c r="AC18" i="5"/>
  <c r="D141" i="18" s="1"/>
  <c r="AC16" i="5"/>
  <c r="D141" i="16" s="1"/>
  <c r="AC17" i="5"/>
  <c r="D141" i="17" s="1"/>
  <c r="AC22" i="5"/>
  <c r="D141" i="22" s="1"/>
  <c r="AC23" i="5"/>
  <c r="D141" i="23" s="1"/>
  <c r="D59" i="21"/>
  <c r="E12" i="5"/>
  <c r="D135" i="12" s="1"/>
  <c r="D64" i="28"/>
  <c r="Y8" i="5"/>
  <c r="D140" i="3" s="1"/>
  <c r="D63" i="17"/>
  <c r="D65" i="19"/>
  <c r="AC25" i="5"/>
  <c r="M21" i="5"/>
  <c r="D60" i="11"/>
  <c r="D62" i="12"/>
  <c r="I11" i="5"/>
  <c r="D136" i="11" s="1"/>
  <c r="U22" i="5"/>
  <c r="D139" i="22" s="1"/>
  <c r="Q13" i="5"/>
  <c r="D138" i="13" s="1"/>
  <c r="Q21" i="5"/>
  <c r="D138" i="21" s="1"/>
  <c r="AG13" i="5"/>
  <c r="AG26" i="5"/>
  <c r="AG24" i="5"/>
  <c r="AG19" i="5"/>
  <c r="AG14" i="5"/>
  <c r="AG17" i="5"/>
  <c r="AG12" i="5"/>
  <c r="AG8" i="5"/>
  <c r="D142" i="3" s="1"/>
  <c r="AG23" i="5"/>
  <c r="AG18" i="5"/>
  <c r="AG21" i="5"/>
  <c r="AG16" i="5"/>
  <c r="AG11" i="5"/>
  <c r="AG28" i="5"/>
  <c r="AG22" i="5"/>
  <c r="AG9" i="5"/>
  <c r="AG25" i="5"/>
  <c r="AG20" i="5"/>
  <c r="AG15" i="5"/>
  <c r="AG10" i="5"/>
  <c r="AC20" i="5"/>
  <c r="D141" i="20" s="1"/>
  <c r="AC15" i="5"/>
  <c r="D141" i="15" s="1"/>
  <c r="AC10" i="5"/>
  <c r="D141" i="10" s="1"/>
  <c r="AC27" i="5"/>
  <c r="AC21" i="5"/>
  <c r="D141" i="21" s="1"/>
  <c r="AC26" i="5"/>
  <c r="D141" i="26" s="1"/>
  <c r="AC24" i="5"/>
  <c r="D141" i="24" s="1"/>
  <c r="AC19" i="5"/>
  <c r="D141" i="19" s="1"/>
  <c r="AC14" i="5"/>
  <c r="D141" i="14" s="1"/>
  <c r="AC9" i="5"/>
  <c r="D141" i="9" s="1"/>
  <c r="Y28" i="5"/>
  <c r="D140" i="28" s="1"/>
  <c r="Y27" i="5"/>
  <c r="Y26" i="5"/>
  <c r="D140" i="26" s="1"/>
  <c r="Y25" i="5"/>
  <c r="Y24" i="5"/>
  <c r="D140" i="24" s="1"/>
  <c r="Y23" i="5"/>
  <c r="D140" i="23" s="1"/>
  <c r="Y22" i="5"/>
  <c r="D140" i="22" s="1"/>
  <c r="Y21" i="5"/>
  <c r="D140" i="21" s="1"/>
  <c r="Y20" i="5"/>
  <c r="D140" i="20" s="1"/>
  <c r="Y19" i="5"/>
  <c r="D140" i="19" s="1"/>
  <c r="Y18" i="5"/>
  <c r="D140" i="18" s="1"/>
  <c r="Y17" i="5"/>
  <c r="D140" i="17" s="1"/>
  <c r="Y16" i="5"/>
  <c r="D140" i="16" s="1"/>
  <c r="Y15" i="5"/>
  <c r="D140" i="15" s="1"/>
  <c r="Y14" i="5"/>
  <c r="D140" i="14" s="1"/>
  <c r="Y13" i="5"/>
  <c r="D140" i="13" s="1"/>
  <c r="Y12" i="5"/>
  <c r="D140" i="12" s="1"/>
  <c r="Y11" i="5"/>
  <c r="D140" i="11" s="1"/>
  <c r="Y10" i="5"/>
  <c r="D140" i="10" s="1"/>
  <c r="Y9" i="5"/>
  <c r="D140" i="9" s="1"/>
  <c r="B4" i="4"/>
  <c r="D60" i="26"/>
  <c r="M27" i="5"/>
  <c r="I14" i="5"/>
  <c r="D136" i="14" s="1"/>
  <c r="M20" i="5"/>
  <c r="D137" i="20" s="1"/>
  <c r="M16" i="5"/>
  <c r="D137" i="16" s="1"/>
  <c r="U17" i="5"/>
  <c r="D139" i="17" s="1"/>
  <c r="M26" i="5"/>
  <c r="D137" i="26" s="1"/>
  <c r="M17" i="5"/>
  <c r="D137" i="17" s="1"/>
  <c r="M11" i="5"/>
  <c r="D137" i="11" s="1"/>
  <c r="M10" i="5"/>
  <c r="D137" i="10" s="1"/>
  <c r="M9" i="5"/>
  <c r="D137" i="9" s="1"/>
  <c r="U16" i="5"/>
  <c r="D139" i="16" s="1"/>
  <c r="M19" i="5"/>
  <c r="D137" i="19" s="1"/>
  <c r="M22" i="5"/>
  <c r="M13" i="5"/>
  <c r="D137" i="13" s="1"/>
  <c r="U28" i="5"/>
  <c r="D139" i="28" s="1"/>
  <c r="U9" i="5"/>
  <c r="D139" i="9" s="1"/>
  <c r="U27" i="5"/>
  <c r="U10" i="5"/>
  <c r="D139" i="10" s="1"/>
  <c r="U11" i="5"/>
  <c r="D139" i="11" s="1"/>
  <c r="U21" i="5"/>
  <c r="D139" i="21" s="1"/>
  <c r="U19" i="5"/>
  <c r="D139" i="19" s="1"/>
  <c r="U25" i="5"/>
  <c r="U13" i="5"/>
  <c r="D139" i="13" s="1"/>
  <c r="U26" i="5"/>
  <c r="D139" i="26" s="1"/>
  <c r="U20" i="5"/>
  <c r="D139" i="20" s="1"/>
  <c r="Q17" i="5"/>
  <c r="D138" i="17" s="1"/>
  <c r="Q20" i="5"/>
  <c r="D138" i="20" s="1"/>
  <c r="Q8" i="5"/>
  <c r="D138" i="3" s="1"/>
  <c r="Q23" i="5"/>
  <c r="D138" i="23" s="1"/>
  <c r="Q22" i="5"/>
  <c r="D138" i="22" s="1"/>
  <c r="Q18" i="5"/>
  <c r="D138" i="18" s="1"/>
  <c r="Q24" i="5"/>
  <c r="D138" i="24" s="1"/>
  <c r="Q11" i="5"/>
  <c r="D138" i="11" s="1"/>
  <c r="Q28" i="5"/>
  <c r="D138" i="28" s="1"/>
  <c r="Q27" i="5"/>
  <c r="Q12" i="5"/>
  <c r="D138" i="12" s="1"/>
  <c r="Q19" i="5"/>
  <c r="D138" i="19" s="1"/>
  <c r="Q26" i="5"/>
  <c r="D138" i="26" s="1"/>
  <c r="Q9" i="5"/>
  <c r="D138" i="9" s="1"/>
  <c r="Q15" i="5"/>
  <c r="D138" i="15" s="1"/>
  <c r="Q14" i="5"/>
  <c r="D138" i="14" s="1"/>
  <c r="M23" i="5"/>
  <c r="M14" i="5"/>
  <c r="D137" i="14" s="1"/>
  <c r="M24" i="5"/>
  <c r="I12" i="5"/>
  <c r="D136" i="12" s="1"/>
  <c r="I18" i="5"/>
  <c r="D136" i="18" s="1"/>
  <c r="I21" i="5"/>
  <c r="I16" i="5"/>
  <c r="D136" i="16" s="1"/>
  <c r="I9" i="5"/>
  <c r="D136" i="9" s="1"/>
  <c r="I22" i="5"/>
  <c r="I8" i="5"/>
  <c r="D136" i="3" s="1"/>
  <c r="I20" i="5"/>
  <c r="D136" i="20" s="1"/>
  <c r="I10" i="5"/>
  <c r="D136" i="10" s="1"/>
  <c r="I23" i="5"/>
  <c r="I19" i="5"/>
  <c r="D136" i="19" s="1"/>
  <c r="D60" i="13"/>
  <c r="D61" i="27"/>
  <c r="D60" i="17"/>
  <c r="D60" i="28"/>
  <c r="D60" i="25"/>
  <c r="D8" i="26"/>
  <c r="D8" i="24"/>
  <c r="E26" i="5"/>
  <c r="D61" i="19"/>
  <c r="D62" i="27"/>
  <c r="D61" i="20"/>
  <c r="D60" i="18"/>
  <c r="D60" i="3"/>
  <c r="D61" i="26"/>
  <c r="D61" i="11"/>
  <c r="D61" i="22"/>
  <c r="D61" i="16"/>
  <c r="D60" i="10"/>
  <c r="D59" i="28"/>
  <c r="D60" i="27"/>
  <c r="D59" i="26"/>
  <c r="D59" i="25"/>
  <c r="D59" i="24"/>
  <c r="D59" i="23"/>
  <c r="D59" i="22"/>
  <c r="D59" i="17"/>
  <c r="D59" i="20"/>
  <c r="D59" i="19"/>
  <c r="D59" i="18"/>
  <c r="D59" i="13"/>
  <c r="D59" i="16"/>
  <c r="D59" i="15"/>
  <c r="D59" i="14"/>
  <c r="D59" i="3"/>
  <c r="D59" i="12"/>
  <c r="D59" i="11"/>
  <c r="D59" i="10"/>
  <c r="D59" i="9"/>
  <c r="D64" i="17"/>
  <c r="D60" i="12"/>
  <c r="D60" i="16"/>
  <c r="D61" i="24"/>
  <c r="D61" i="10"/>
  <c r="D60" i="21"/>
  <c r="D61" i="17"/>
  <c r="D61" i="14"/>
  <c r="D61" i="13"/>
  <c r="D65" i="28"/>
  <c r="D61" i="21"/>
  <c r="D61" i="23"/>
  <c r="D64" i="18"/>
  <c r="D64" i="11"/>
  <c r="D65" i="11"/>
  <c r="D65" i="21"/>
  <c r="E8" i="5"/>
  <c r="D64" i="14"/>
  <c r="D64" i="12"/>
  <c r="D64" i="10"/>
  <c r="D65" i="16"/>
  <c r="D64" i="13"/>
  <c r="D65" i="27"/>
  <c r="D64" i="9"/>
  <c r="D65" i="20"/>
  <c r="D66" i="27"/>
  <c r="D65" i="9"/>
  <c r="D65" i="10"/>
  <c r="D65" i="13"/>
  <c r="D65" i="26"/>
  <c r="D64" i="25"/>
  <c r="D64" i="19"/>
  <c r="D64" i="26"/>
  <c r="D65" i="22"/>
  <c r="D65" i="17"/>
  <c r="D65" i="25"/>
  <c r="D60" i="14"/>
  <c r="D60" i="9"/>
  <c r="D60" i="20"/>
  <c r="D60" i="23"/>
  <c r="D60" i="19"/>
  <c r="D64" i="20"/>
  <c r="D64" i="23"/>
  <c r="D64" i="21"/>
  <c r="D60" i="22"/>
  <c r="E9" i="5"/>
  <c r="E13" i="5"/>
  <c r="D135" i="13" s="1"/>
  <c r="E10" i="5"/>
  <c r="E11" i="5"/>
  <c r="D135" i="11" s="1"/>
  <c r="E15" i="5"/>
  <c r="E19" i="5"/>
  <c r="E23" i="5"/>
  <c r="E16" i="5"/>
  <c r="E20" i="5"/>
  <c r="E24" i="5"/>
  <c r="E17" i="5"/>
  <c r="E21" i="5"/>
  <c r="E25" i="5"/>
  <c r="E14" i="5"/>
  <c r="E18" i="5"/>
  <c r="E22" i="5"/>
  <c r="E27" i="5"/>
  <c r="E28" i="5"/>
  <c r="D62" i="10" l="1"/>
  <c r="D58" i="10" s="1"/>
  <c r="D63" i="28"/>
  <c r="D63" i="20"/>
  <c r="D63" i="24"/>
  <c r="D62" i="22"/>
  <c r="D62" i="28"/>
  <c r="D63" i="22"/>
  <c r="D63" i="23"/>
  <c r="D58" i="23" s="1"/>
  <c r="D63" i="19"/>
  <c r="D62" i="15"/>
  <c r="D62" i="25"/>
  <c r="D63" i="11"/>
  <c r="D62" i="19"/>
  <c r="D62" i="21"/>
  <c r="D58" i="21" s="1"/>
  <c r="D63" i="14"/>
  <c r="D64" i="27"/>
  <c r="D63" i="18"/>
  <c r="D58" i="18" s="1"/>
  <c r="D62" i="9"/>
  <c r="D62" i="20"/>
  <c r="D62" i="3"/>
  <c r="D62" i="16"/>
  <c r="D58" i="16" s="1"/>
  <c r="D63" i="27"/>
  <c r="D62" i="26"/>
  <c r="D63" i="15"/>
  <c r="D63" i="3"/>
  <c r="D62" i="24"/>
  <c r="D62" i="17"/>
  <c r="D58" i="17" s="1"/>
  <c r="D63" i="25"/>
  <c r="D63" i="12"/>
  <c r="D58" i="12" s="1"/>
  <c r="D62" i="11"/>
  <c r="D63" i="13"/>
  <c r="D62" i="14"/>
  <c r="D62" i="13"/>
  <c r="D63" i="26"/>
  <c r="D63" i="9"/>
  <c r="D135" i="26"/>
  <c r="D135" i="3"/>
  <c r="D135" i="16"/>
  <c r="D135" i="28"/>
  <c r="D135" i="18"/>
  <c r="D135" i="17"/>
  <c r="D135" i="10"/>
  <c r="D135" i="14"/>
  <c r="D135" i="19"/>
  <c r="D135" i="20"/>
  <c r="D135" i="15"/>
  <c r="D135" i="9"/>
  <c r="D58" i="11" l="1"/>
  <c r="F8" i="29" s="1"/>
  <c r="D58" i="20"/>
  <c r="F17" i="29" s="1"/>
  <c r="D58" i="26"/>
  <c r="F23" i="29" s="1"/>
  <c r="D58" i="24"/>
  <c r="F21" i="29" s="1"/>
  <c r="D58" i="15"/>
  <c r="F12" i="29" s="1"/>
  <c r="D58" i="9"/>
  <c r="F6" i="29" s="1"/>
  <c r="D58" i="14"/>
  <c r="F11" i="29" s="1"/>
  <c r="D59" i="27"/>
  <c r="F24" i="29" s="1"/>
  <c r="D58" i="22"/>
  <c r="F19" i="29" s="1"/>
  <c r="D58" i="19"/>
  <c r="F16" i="29" s="1"/>
  <c r="D58" i="3"/>
  <c r="F5" i="29" s="1"/>
  <c r="D58" i="28"/>
  <c r="F25" i="29" s="1"/>
  <c r="D58" i="25"/>
  <c r="F22" i="29" s="1"/>
  <c r="D58" i="13"/>
  <c r="F10" i="29" s="1"/>
  <c r="F14" i="29"/>
  <c r="F20" i="29"/>
  <c r="F7" i="29"/>
  <c r="F9" i="29"/>
  <c r="F15" i="29"/>
  <c r="F18" i="29"/>
  <c r="F13" i="29"/>
  <c r="F3" i="29" l="1"/>
  <c r="D142" i="15"/>
  <c r="D134" i="15" s="1"/>
  <c r="J12" i="29" s="1"/>
  <c r="D142" i="12"/>
  <c r="D134" i="12" s="1"/>
  <c r="J9" i="29" s="1"/>
  <c r="D142" i="13"/>
  <c r="D134" i="13" s="1"/>
  <c r="J10" i="29" s="1"/>
  <c r="D142" i="28"/>
  <c r="D142" i="17"/>
  <c r="D134" i="17" s="1"/>
  <c r="J14" i="29" s="1"/>
  <c r="D142" i="24"/>
  <c r="D142" i="22"/>
  <c r="D142" i="10"/>
  <c r="D134" i="10" s="1"/>
  <c r="J7" i="29" s="1"/>
  <c r="D142" i="26"/>
  <c r="D134" i="26" s="1"/>
  <c r="J23" i="29" s="1"/>
  <c r="J24" i="29"/>
  <c r="I3" i="29"/>
  <c r="D142" i="18"/>
  <c r="D134" i="18" s="1"/>
  <c r="J15" i="29" s="1"/>
  <c r="D142" i="23"/>
  <c r="D142" i="11"/>
  <c r="D134" i="11" s="1"/>
  <c r="J8" i="29" s="1"/>
  <c r="D142" i="21"/>
  <c r="D142" i="16"/>
  <c r="D134" i="16" s="1"/>
  <c r="J13" i="29" s="1"/>
  <c r="D134" i="28" l="1"/>
  <c r="J25" i="29" s="1"/>
  <c r="D134" i="21"/>
  <c r="J18" i="29" s="1"/>
  <c r="D134" i="22"/>
  <c r="J19" i="29" s="1"/>
  <c r="D134" i="23"/>
  <c r="J20" i="29" s="1"/>
  <c r="D134" i="24"/>
  <c r="J21" i="29" s="1"/>
  <c r="D142" i="9"/>
  <c r="D134" i="9" s="1"/>
  <c r="J6" i="29" s="1"/>
  <c r="D142" i="19"/>
  <c r="D134" i="19" s="1"/>
  <c r="J16" i="29" s="1"/>
  <c r="D142" i="20"/>
  <c r="D134" i="20" s="1"/>
  <c r="J17" i="29" s="1"/>
  <c r="D142" i="14"/>
  <c r="D134" i="14" s="1"/>
  <c r="J11" i="29" s="1"/>
  <c r="J22" i="29" l="1"/>
  <c r="B8" i="5"/>
  <c r="B4" i="5" s="1"/>
  <c r="D141" i="3"/>
  <c r="D134" i="3" s="1"/>
  <c r="J5" i="29" s="1"/>
  <c r="AD4" i="5"/>
  <c r="J3" i="29" l="1"/>
  <c r="D36" i="15"/>
  <c r="D7" i="15" s="1"/>
  <c r="D12" i="29" s="1"/>
  <c r="D36" i="12"/>
  <c r="D7" i="12" s="1"/>
  <c r="D9" i="29" s="1"/>
  <c r="D13" i="1"/>
  <c r="D36" i="20"/>
  <c r="D7" i="20" s="1"/>
  <c r="D17" i="29" s="1"/>
  <c r="D21" i="1"/>
  <c r="D36" i="21"/>
  <c r="D7" i="21" s="1"/>
  <c r="D18" i="29" s="1"/>
  <c r="D22" i="1"/>
  <c r="D36" i="18"/>
  <c r="D7" i="18" s="1"/>
  <c r="D15" i="29" s="1"/>
  <c r="D36" i="14"/>
  <c r="D7" i="14" s="1"/>
  <c r="D11" i="29" s="1"/>
  <c r="D36" i="16"/>
  <c r="D7" i="16" s="1"/>
  <c r="D13" i="29" s="1"/>
  <c r="D17" i="1"/>
  <c r="D36" i="11"/>
  <c r="D7" i="11" s="1"/>
  <c r="D8" i="29" s="1"/>
  <c r="D36" i="13"/>
  <c r="D7" i="13" s="1"/>
  <c r="D10" i="29" s="1"/>
  <c r="D14" i="1"/>
  <c r="D36" i="26"/>
  <c r="D7" i="26" s="1"/>
  <c r="D23" i="29" s="1"/>
  <c r="D25" i="1"/>
  <c r="D36" i="24"/>
  <c r="D7" i="24"/>
  <c r="D21" i="29" s="1"/>
  <c r="D11" i="1"/>
  <c r="D36" i="10"/>
  <c r="D7" i="10" s="1"/>
  <c r="D7" i="29" s="1"/>
  <c r="D29" i="1"/>
  <c r="D28" i="1"/>
  <c r="D24" i="1"/>
  <c r="D26" i="1"/>
  <c r="D4" i="1"/>
  <c r="F19" i="4" s="1"/>
  <c r="D114" i="19" s="1"/>
  <c r="T16" i="4" l="1"/>
  <c r="D128" i="16" s="1"/>
  <c r="W19" i="4"/>
  <c r="D131" i="19" s="1"/>
  <c r="G25" i="4"/>
  <c r="D115" i="25" s="1"/>
  <c r="Q23" i="4"/>
  <c r="D125" i="23" s="1"/>
  <c r="D5" i="1"/>
  <c r="D27" i="4"/>
  <c r="D112" i="27" s="1"/>
  <c r="C8" i="4"/>
  <c r="D111" i="3" s="1"/>
  <c r="U28" i="4"/>
  <c r="D129" i="28" s="1"/>
  <c r="J13" i="4"/>
  <c r="D118" i="13" s="1"/>
  <c r="H16" i="4"/>
  <c r="D116" i="16" s="1"/>
  <c r="V16" i="4"/>
  <c r="D130" i="16" s="1"/>
  <c r="D16" i="4"/>
  <c r="D112" i="16" s="1"/>
  <c r="K19" i="4"/>
  <c r="D119" i="19" s="1"/>
  <c r="D36" i="23"/>
  <c r="D7" i="23" s="1"/>
  <c r="D20" i="29" s="1"/>
  <c r="D36" i="28"/>
  <c r="D7" i="28" s="1"/>
  <c r="D25" i="29" s="1"/>
  <c r="D27" i="1"/>
  <c r="D12" i="1"/>
  <c r="D15" i="1"/>
  <c r="D36" i="9"/>
  <c r="D7" i="9" s="1"/>
  <c r="D6" i="29" s="1"/>
  <c r="D10" i="1"/>
  <c r="B25" i="4"/>
  <c r="Q25" i="4"/>
  <c r="D125" i="25" s="1"/>
  <c r="H19" i="4"/>
  <c r="D116" i="19" s="1"/>
  <c r="B19" i="4"/>
  <c r="S19" i="4"/>
  <c r="D127" i="19" s="1"/>
  <c r="U19" i="4"/>
  <c r="D129" i="19" s="1"/>
  <c r="J19" i="4"/>
  <c r="D118" i="19" s="1"/>
  <c r="V19" i="4"/>
  <c r="D130" i="19" s="1"/>
  <c r="R19" i="4"/>
  <c r="D126" i="19" s="1"/>
  <c r="O19" i="4"/>
  <c r="D123" i="19" s="1"/>
  <c r="Q19" i="4"/>
  <c r="D125" i="19" s="1"/>
  <c r="T19" i="4"/>
  <c r="D128" i="19" s="1"/>
  <c r="L19" i="4"/>
  <c r="D120" i="19" s="1"/>
  <c r="C19" i="4"/>
  <c r="D111" i="19" s="1"/>
  <c r="D19" i="4"/>
  <c r="D112" i="19" s="1"/>
  <c r="M19" i="4"/>
  <c r="D121" i="19" s="1"/>
  <c r="G19" i="4"/>
  <c r="D115" i="19" s="1"/>
  <c r="E19" i="4"/>
  <c r="D113" i="19" s="1"/>
  <c r="N19" i="4"/>
  <c r="D122" i="19" s="1"/>
  <c r="I19" i="4"/>
  <c r="D117" i="19" s="1"/>
  <c r="D19" i="1"/>
  <c r="I25" i="4"/>
  <c r="D117" i="25" s="1"/>
  <c r="S25" i="4"/>
  <c r="D127" i="25" s="1"/>
  <c r="J25" i="4"/>
  <c r="D118" i="25" s="1"/>
  <c r="F25" i="4"/>
  <c r="D114" i="25" s="1"/>
  <c r="C25" i="4"/>
  <c r="D111" i="25" s="1"/>
  <c r="V25" i="4"/>
  <c r="D130" i="25" s="1"/>
  <c r="K25" i="4"/>
  <c r="D119" i="25" s="1"/>
  <c r="E25" i="4"/>
  <c r="D113" i="25" s="1"/>
  <c r="W25" i="4"/>
  <c r="C3" i="29"/>
  <c r="B28" i="29" s="1"/>
  <c r="J27" i="4"/>
  <c r="D118" i="27" s="1"/>
  <c r="D36" i="25"/>
  <c r="D7" i="25" s="1"/>
  <c r="D22" i="29" s="1"/>
  <c r="D36" i="27"/>
  <c r="D7" i="27" s="1"/>
  <c r="D24" i="29" s="1"/>
  <c r="P19" i="4"/>
  <c r="D124" i="19" s="1"/>
  <c r="D23" i="1"/>
  <c r="D36" i="22"/>
  <c r="D7" i="22" s="1"/>
  <c r="D19" i="29" s="1"/>
  <c r="D16" i="1"/>
  <c r="L25" i="4" l="1"/>
  <c r="D120" i="25" s="1"/>
  <c r="T25" i="4"/>
  <c r="D128" i="25" s="1"/>
  <c r="P25" i="4"/>
  <c r="D124" i="25" s="1"/>
  <c r="H25" i="4"/>
  <c r="D116" i="25" s="1"/>
  <c r="O25" i="4"/>
  <c r="D123" i="25" s="1"/>
  <c r="M25" i="4"/>
  <c r="D121" i="25" s="1"/>
  <c r="D25" i="4"/>
  <c r="D112" i="25" s="1"/>
  <c r="U25" i="4"/>
  <c r="D129" i="25" s="1"/>
  <c r="R25" i="4"/>
  <c r="D126" i="25" s="1"/>
  <c r="H27" i="4"/>
  <c r="D116" i="27" s="1"/>
  <c r="M23" i="4"/>
  <c r="D121" i="23" s="1"/>
  <c r="T8" i="4"/>
  <c r="D128" i="3" s="1"/>
  <c r="R23" i="4"/>
  <c r="D126" i="23" s="1"/>
  <c r="I23" i="4"/>
  <c r="D117" i="23" s="1"/>
  <c r="S8" i="4"/>
  <c r="D127" i="3" s="1"/>
  <c r="O23" i="4"/>
  <c r="D123" i="23" s="1"/>
  <c r="H23" i="4"/>
  <c r="D116" i="23" s="1"/>
  <c r="B27" i="4"/>
  <c r="Q8" i="4"/>
  <c r="D125" i="3" s="1"/>
  <c r="L8" i="4"/>
  <c r="D120" i="3" s="1"/>
  <c r="I27" i="4"/>
  <c r="D117" i="27" s="1"/>
  <c r="P23" i="4"/>
  <c r="D124" i="23" s="1"/>
  <c r="J8" i="4"/>
  <c r="D118" i="3" s="1"/>
  <c r="N25" i="4"/>
  <c r="D122" i="25" s="1"/>
  <c r="O8" i="4"/>
  <c r="D123" i="3" s="1"/>
  <c r="H28" i="4"/>
  <c r="D116" i="28" s="1"/>
  <c r="G8" i="4"/>
  <c r="D115" i="3" s="1"/>
  <c r="V23" i="4"/>
  <c r="D130" i="23" s="1"/>
  <c r="S23" i="4"/>
  <c r="D127" i="23" s="1"/>
  <c r="W8" i="4"/>
  <c r="D131" i="3" s="1"/>
  <c r="R8" i="4"/>
  <c r="D126" i="3" s="1"/>
  <c r="E23" i="4"/>
  <c r="D113" i="23" s="1"/>
  <c r="V8" i="4"/>
  <c r="D130" i="3" s="1"/>
  <c r="I8" i="4"/>
  <c r="D117" i="3" s="1"/>
  <c r="B23" i="4"/>
  <c r="K8" i="4"/>
  <c r="D119" i="3" s="1"/>
  <c r="E8" i="4"/>
  <c r="D113" i="3" s="1"/>
  <c r="T23" i="4"/>
  <c r="D128" i="23" s="1"/>
  <c r="N23" i="4"/>
  <c r="D122" i="23" s="1"/>
  <c r="M8" i="4"/>
  <c r="D121" i="3" s="1"/>
  <c r="H8" i="4"/>
  <c r="D116" i="3" s="1"/>
  <c r="G23" i="4"/>
  <c r="D115" i="23" s="1"/>
  <c r="L27" i="4"/>
  <c r="D120" i="27" s="1"/>
  <c r="H13" i="4"/>
  <c r="D116" i="13" s="1"/>
  <c r="U23" i="4"/>
  <c r="D129" i="23" s="1"/>
  <c r="S13" i="4"/>
  <c r="D127" i="13" s="1"/>
  <c r="L23" i="4"/>
  <c r="D120" i="23" s="1"/>
  <c r="W23" i="4"/>
  <c r="D131" i="23" s="1"/>
  <c r="F8" i="4"/>
  <c r="D114" i="3" s="1"/>
  <c r="U8" i="4"/>
  <c r="D129" i="3" s="1"/>
  <c r="B8" i="4"/>
  <c r="D8" i="4"/>
  <c r="D112" i="3" s="1"/>
  <c r="W27" i="4"/>
  <c r="D131" i="27" s="1"/>
  <c r="D23" i="4"/>
  <c r="D112" i="23" s="1"/>
  <c r="F23" i="4"/>
  <c r="D114" i="23" s="1"/>
  <c r="C23" i="4"/>
  <c r="D111" i="23" s="1"/>
  <c r="P8" i="4"/>
  <c r="D124" i="3" s="1"/>
  <c r="N8" i="4"/>
  <c r="D122" i="3" s="1"/>
  <c r="J23" i="4"/>
  <c r="D118" i="23" s="1"/>
  <c r="K23" i="4"/>
  <c r="D119" i="23" s="1"/>
  <c r="F28" i="4"/>
  <c r="D114" i="28" s="1"/>
  <c r="R27" i="4"/>
  <c r="D126" i="27" s="1"/>
  <c r="U27" i="4"/>
  <c r="D129" i="27" s="1"/>
  <c r="O28" i="4"/>
  <c r="D123" i="28" s="1"/>
  <c r="T27" i="4"/>
  <c r="D128" i="27" s="1"/>
  <c r="E27" i="4"/>
  <c r="D113" i="27" s="1"/>
  <c r="G27" i="4"/>
  <c r="D115" i="27" s="1"/>
  <c r="C28" i="4"/>
  <c r="D111" i="28" s="1"/>
  <c r="G28" i="4"/>
  <c r="D115" i="28" s="1"/>
  <c r="N27" i="4"/>
  <c r="D122" i="27" s="1"/>
  <c r="Q27" i="4"/>
  <c r="D125" i="27" s="1"/>
  <c r="C27" i="4"/>
  <c r="D111" i="27" s="1"/>
  <c r="I28" i="4"/>
  <c r="D117" i="28" s="1"/>
  <c r="O27" i="4"/>
  <c r="D123" i="27" s="1"/>
  <c r="S27" i="4"/>
  <c r="D127" i="27" s="1"/>
  <c r="F27" i="4"/>
  <c r="D114" i="27" s="1"/>
  <c r="V27" i="4"/>
  <c r="D130" i="27" s="1"/>
  <c r="J28" i="4"/>
  <c r="D118" i="28" s="1"/>
  <c r="E28" i="4"/>
  <c r="D113" i="28" s="1"/>
  <c r="M27" i="4"/>
  <c r="D121" i="27" s="1"/>
  <c r="P27" i="4"/>
  <c r="D124" i="27" s="1"/>
  <c r="G16" i="4"/>
  <c r="D115" i="16" s="1"/>
  <c r="P16" i="4"/>
  <c r="D124" i="16" s="1"/>
  <c r="F16" i="4"/>
  <c r="D114" i="16" s="1"/>
  <c r="D13" i="4"/>
  <c r="D112" i="13" s="1"/>
  <c r="U13" i="4"/>
  <c r="D129" i="13" s="1"/>
  <c r="B28" i="4"/>
  <c r="K28" i="4"/>
  <c r="D119" i="28" s="1"/>
  <c r="R16" i="4"/>
  <c r="D126" i="16" s="1"/>
  <c r="M16" i="4"/>
  <c r="D121" i="16" s="1"/>
  <c r="C16" i="4"/>
  <c r="D111" i="16" s="1"/>
  <c r="O13" i="4"/>
  <c r="D123" i="13" s="1"/>
  <c r="P13" i="4"/>
  <c r="D124" i="13" s="1"/>
  <c r="T28" i="4"/>
  <c r="D128" i="28" s="1"/>
  <c r="V28" i="4"/>
  <c r="D130" i="28" s="1"/>
  <c r="B16" i="4"/>
  <c r="U16" i="4"/>
  <c r="D129" i="16" s="1"/>
  <c r="Q13" i="4"/>
  <c r="D125" i="13" s="1"/>
  <c r="F13" i="4"/>
  <c r="D114" i="13" s="1"/>
  <c r="L13" i="4"/>
  <c r="D120" i="13" s="1"/>
  <c r="E16" i="4"/>
  <c r="D113" i="16" s="1"/>
  <c r="B13" i="4"/>
  <c r="W13" i="4"/>
  <c r="D131" i="13" s="1"/>
  <c r="R28" i="4"/>
  <c r="D126" i="28" s="1"/>
  <c r="S28" i="4"/>
  <c r="D127" i="28" s="1"/>
  <c r="K27" i="4"/>
  <c r="D119" i="27" s="1"/>
  <c r="J16" i="4"/>
  <c r="D118" i="16" s="1"/>
  <c r="L16" i="4"/>
  <c r="D120" i="16" s="1"/>
  <c r="O16" i="4"/>
  <c r="D123" i="16" s="1"/>
  <c r="N13" i="4"/>
  <c r="D122" i="13" s="1"/>
  <c r="R13" i="4"/>
  <c r="D126" i="13" s="1"/>
  <c r="M13" i="4"/>
  <c r="D121" i="13" s="1"/>
  <c r="L28" i="4"/>
  <c r="D120" i="28" s="1"/>
  <c r="Q28" i="4"/>
  <c r="D125" i="28" s="1"/>
  <c r="N28" i="4"/>
  <c r="D122" i="28" s="1"/>
  <c r="I16" i="4"/>
  <c r="D117" i="16" s="1"/>
  <c r="Q16" i="4"/>
  <c r="D125" i="16" s="1"/>
  <c r="K16" i="4"/>
  <c r="D119" i="16" s="1"/>
  <c r="T13" i="4"/>
  <c r="D128" i="13" s="1"/>
  <c r="I13" i="4"/>
  <c r="D117" i="13" s="1"/>
  <c r="E13" i="4"/>
  <c r="D113" i="13" s="1"/>
  <c r="C13" i="4"/>
  <c r="D111" i="13" s="1"/>
  <c r="W16" i="4"/>
  <c r="D131" i="16" s="1"/>
  <c r="V13" i="4"/>
  <c r="D130" i="13" s="1"/>
  <c r="D28" i="4"/>
  <c r="D112" i="28" s="1"/>
  <c r="P28" i="4"/>
  <c r="D124" i="28" s="1"/>
  <c r="M28" i="4"/>
  <c r="D121" i="28" s="1"/>
  <c r="S16" i="4"/>
  <c r="D127" i="16" s="1"/>
  <c r="N16" i="4"/>
  <c r="D122" i="16" s="1"/>
  <c r="G13" i="4"/>
  <c r="D115" i="13" s="1"/>
  <c r="K13" i="4"/>
  <c r="D119" i="13" s="1"/>
  <c r="W28" i="4"/>
  <c r="C11" i="4"/>
  <c r="D111" i="11" s="1"/>
  <c r="Q11" i="4"/>
  <c r="D125" i="11" s="1"/>
  <c r="H11" i="4"/>
  <c r="D116" i="11" s="1"/>
  <c r="L11" i="4"/>
  <c r="D120" i="11" s="1"/>
  <c r="E11" i="4"/>
  <c r="D113" i="11" s="1"/>
  <c r="V11" i="4"/>
  <c r="D130" i="11" s="1"/>
  <c r="I11" i="4"/>
  <c r="D117" i="11" s="1"/>
  <c r="G11" i="4"/>
  <c r="D115" i="11" s="1"/>
  <c r="O11" i="4"/>
  <c r="D123" i="11" s="1"/>
  <c r="N11" i="4"/>
  <c r="D122" i="11" s="1"/>
  <c r="P11" i="4"/>
  <c r="D124" i="11" s="1"/>
  <c r="D11" i="4"/>
  <c r="D112" i="11" s="1"/>
  <c r="B11" i="4"/>
  <c r="S11" i="4"/>
  <c r="D127" i="11" s="1"/>
  <c r="J11" i="4"/>
  <c r="D118" i="11" s="1"/>
  <c r="W11" i="4"/>
  <c r="D131" i="11" s="1"/>
  <c r="R11" i="4"/>
  <c r="D126" i="11" s="1"/>
  <c r="K11" i="4"/>
  <c r="D119" i="11" s="1"/>
  <c r="U11" i="4"/>
  <c r="D129" i="11" s="1"/>
  <c r="F11" i="4"/>
  <c r="D114" i="11" s="1"/>
  <c r="M11" i="4"/>
  <c r="D121" i="11" s="1"/>
  <c r="T11" i="4"/>
  <c r="D128" i="11" s="1"/>
  <c r="H21" i="4"/>
  <c r="D116" i="21" s="1"/>
  <c r="O21" i="4"/>
  <c r="D123" i="21" s="1"/>
  <c r="G21" i="4"/>
  <c r="D115" i="21" s="1"/>
  <c r="J21" i="4"/>
  <c r="D118" i="21" s="1"/>
  <c r="N21" i="4"/>
  <c r="D122" i="21" s="1"/>
  <c r="Q21" i="4"/>
  <c r="D125" i="21" s="1"/>
  <c r="R21" i="4"/>
  <c r="D126" i="21" s="1"/>
  <c r="I21" i="4"/>
  <c r="D117" i="21" s="1"/>
  <c r="L21" i="4"/>
  <c r="D120" i="21" s="1"/>
  <c r="C21" i="4"/>
  <c r="D111" i="21" s="1"/>
  <c r="B21" i="4"/>
  <c r="M21" i="4"/>
  <c r="D121" i="21" s="1"/>
  <c r="W21" i="4"/>
  <c r="D131" i="21" s="1"/>
  <c r="D21" i="4"/>
  <c r="D112" i="21" s="1"/>
  <c r="V21" i="4"/>
  <c r="D130" i="21" s="1"/>
  <c r="P21" i="4"/>
  <c r="D124" i="21" s="1"/>
  <c r="E21" i="4"/>
  <c r="D113" i="21" s="1"/>
  <c r="F21" i="4"/>
  <c r="D114" i="21" s="1"/>
  <c r="T21" i="4"/>
  <c r="D128" i="21" s="1"/>
  <c r="K21" i="4"/>
  <c r="D119" i="21" s="1"/>
  <c r="U21" i="4"/>
  <c r="D129" i="21" s="1"/>
  <c r="S21" i="4"/>
  <c r="D127" i="21" s="1"/>
  <c r="C26" i="4"/>
  <c r="D111" i="26" s="1"/>
  <c r="B26" i="4"/>
  <c r="W26" i="4"/>
  <c r="D131" i="26" s="1"/>
  <c r="H26" i="4"/>
  <c r="D116" i="26" s="1"/>
  <c r="N26" i="4"/>
  <c r="D122" i="26" s="1"/>
  <c r="K26" i="4"/>
  <c r="D119" i="26" s="1"/>
  <c r="T26" i="4"/>
  <c r="D128" i="26" s="1"/>
  <c r="S26" i="4"/>
  <c r="D127" i="26" s="1"/>
  <c r="F26" i="4"/>
  <c r="D114" i="26" s="1"/>
  <c r="V26" i="4"/>
  <c r="D130" i="26" s="1"/>
  <c r="P26" i="4"/>
  <c r="D124" i="26" s="1"/>
  <c r="I26" i="4"/>
  <c r="D117" i="26" s="1"/>
  <c r="M26" i="4"/>
  <c r="D121" i="26" s="1"/>
  <c r="U26" i="4"/>
  <c r="D129" i="26" s="1"/>
  <c r="D26" i="4"/>
  <c r="D112" i="26" s="1"/>
  <c r="R26" i="4"/>
  <c r="D126" i="26" s="1"/>
  <c r="J26" i="4"/>
  <c r="D118" i="26" s="1"/>
  <c r="O26" i="4"/>
  <c r="D123" i="26" s="1"/>
  <c r="L26" i="4"/>
  <c r="D120" i="26" s="1"/>
  <c r="E26" i="4"/>
  <c r="D113" i="26" s="1"/>
  <c r="G26" i="4"/>
  <c r="D115" i="26" s="1"/>
  <c r="Q26" i="4"/>
  <c r="D125" i="26" s="1"/>
  <c r="C9" i="4"/>
  <c r="D111" i="9" s="1"/>
  <c r="P9" i="4"/>
  <c r="D124" i="9" s="1"/>
  <c r="V9" i="4"/>
  <c r="D130" i="9" s="1"/>
  <c r="K9" i="4"/>
  <c r="D119" i="9" s="1"/>
  <c r="G9" i="4"/>
  <c r="D115" i="9" s="1"/>
  <c r="W9" i="4"/>
  <c r="D131" i="9" s="1"/>
  <c r="L9" i="4"/>
  <c r="D120" i="9" s="1"/>
  <c r="B9" i="4"/>
  <c r="H9" i="4"/>
  <c r="D116" i="9" s="1"/>
  <c r="D9" i="4"/>
  <c r="D112" i="9" s="1"/>
  <c r="Q9" i="4"/>
  <c r="D125" i="9" s="1"/>
  <c r="R9" i="4"/>
  <c r="D126" i="9" s="1"/>
  <c r="N9" i="4"/>
  <c r="D122" i="9" s="1"/>
  <c r="T9" i="4"/>
  <c r="D128" i="9" s="1"/>
  <c r="I9" i="4"/>
  <c r="D117" i="9" s="1"/>
  <c r="S9" i="4"/>
  <c r="D127" i="9" s="1"/>
  <c r="F9" i="4"/>
  <c r="D114" i="9" s="1"/>
  <c r="O9" i="4"/>
  <c r="D123" i="9" s="1"/>
  <c r="M9" i="4"/>
  <c r="D121" i="9" s="1"/>
  <c r="J9" i="4"/>
  <c r="D118" i="9" s="1"/>
  <c r="E9" i="4"/>
  <c r="D113" i="9" s="1"/>
  <c r="U9" i="4"/>
  <c r="D129" i="9" s="1"/>
  <c r="C12" i="4"/>
  <c r="D111" i="12" s="1"/>
  <c r="R12" i="4"/>
  <c r="D126" i="12" s="1"/>
  <c r="T12" i="4"/>
  <c r="D128" i="12" s="1"/>
  <c r="D12" i="4"/>
  <c r="D112" i="12" s="1"/>
  <c r="Q12" i="4"/>
  <c r="D125" i="12" s="1"/>
  <c r="N12" i="4"/>
  <c r="D122" i="12" s="1"/>
  <c r="G12" i="4"/>
  <c r="D115" i="12" s="1"/>
  <c r="E12" i="4"/>
  <c r="D113" i="12" s="1"/>
  <c r="M12" i="4"/>
  <c r="D121" i="12" s="1"/>
  <c r="S12" i="4"/>
  <c r="D127" i="12" s="1"/>
  <c r="B12" i="4"/>
  <c r="F12" i="4"/>
  <c r="D114" i="12" s="1"/>
  <c r="P12" i="4"/>
  <c r="D124" i="12" s="1"/>
  <c r="I12" i="4"/>
  <c r="D117" i="12" s="1"/>
  <c r="O12" i="4"/>
  <c r="D123" i="12" s="1"/>
  <c r="U12" i="4"/>
  <c r="D129" i="12" s="1"/>
  <c r="L12" i="4"/>
  <c r="D120" i="12" s="1"/>
  <c r="V12" i="4"/>
  <c r="D130" i="12" s="1"/>
  <c r="K12" i="4"/>
  <c r="D119" i="12" s="1"/>
  <c r="H12" i="4"/>
  <c r="D116" i="12" s="1"/>
  <c r="J12" i="4"/>
  <c r="D118" i="12" s="1"/>
  <c r="W12" i="4"/>
  <c r="D131" i="12" s="1"/>
  <c r="D3" i="29"/>
  <c r="G22" i="4"/>
  <c r="D115" i="22" s="1"/>
  <c r="D22" i="4"/>
  <c r="D112" i="22" s="1"/>
  <c r="W22" i="4"/>
  <c r="D131" i="22" s="1"/>
  <c r="K22" i="4"/>
  <c r="D119" i="22" s="1"/>
  <c r="V22" i="4"/>
  <c r="D130" i="22" s="1"/>
  <c r="E22" i="4"/>
  <c r="D113" i="22" s="1"/>
  <c r="S22" i="4"/>
  <c r="D127" i="22" s="1"/>
  <c r="I22" i="4"/>
  <c r="D117" i="22" s="1"/>
  <c r="H22" i="4"/>
  <c r="D116" i="22" s="1"/>
  <c r="F22" i="4"/>
  <c r="D114" i="22" s="1"/>
  <c r="T22" i="4"/>
  <c r="D128" i="22" s="1"/>
  <c r="C22" i="4"/>
  <c r="D111" i="22" s="1"/>
  <c r="O22" i="4"/>
  <c r="D123" i="22" s="1"/>
  <c r="U22" i="4"/>
  <c r="D129" i="22" s="1"/>
  <c r="N22" i="4"/>
  <c r="D122" i="22" s="1"/>
  <c r="R22" i="4"/>
  <c r="D126" i="22" s="1"/>
  <c r="J22" i="4"/>
  <c r="D118" i="22" s="1"/>
  <c r="Q22" i="4"/>
  <c r="D125" i="22" s="1"/>
  <c r="M22" i="4"/>
  <c r="D121" i="22" s="1"/>
  <c r="B22" i="4"/>
  <c r="L22" i="4"/>
  <c r="D120" i="22" s="1"/>
  <c r="P22" i="4"/>
  <c r="D124" i="22" s="1"/>
  <c r="E20" i="4"/>
  <c r="D113" i="20" s="1"/>
  <c r="U20" i="4"/>
  <c r="D129" i="20" s="1"/>
  <c r="H20" i="4"/>
  <c r="D116" i="20" s="1"/>
  <c r="P20" i="4"/>
  <c r="D124" i="20" s="1"/>
  <c r="T20" i="4"/>
  <c r="D128" i="20" s="1"/>
  <c r="Q20" i="4"/>
  <c r="D125" i="20" s="1"/>
  <c r="W20" i="4"/>
  <c r="D131" i="20" s="1"/>
  <c r="L20" i="4"/>
  <c r="D120" i="20" s="1"/>
  <c r="R20" i="4"/>
  <c r="D126" i="20" s="1"/>
  <c r="C20" i="4"/>
  <c r="D111" i="20" s="1"/>
  <c r="M20" i="4"/>
  <c r="D121" i="20" s="1"/>
  <c r="S20" i="4"/>
  <c r="D127" i="20" s="1"/>
  <c r="K20" i="4"/>
  <c r="D119" i="20" s="1"/>
  <c r="B20" i="4"/>
  <c r="N20" i="4"/>
  <c r="D122" i="20" s="1"/>
  <c r="I20" i="4"/>
  <c r="D117" i="20" s="1"/>
  <c r="O20" i="4"/>
  <c r="D123" i="20" s="1"/>
  <c r="F20" i="4"/>
  <c r="D114" i="20" s="1"/>
  <c r="V20" i="4"/>
  <c r="D130" i="20" s="1"/>
  <c r="D20" i="4"/>
  <c r="D112" i="20" s="1"/>
  <c r="G20" i="4"/>
  <c r="D115" i="20" s="1"/>
  <c r="J20" i="4"/>
  <c r="D118" i="20" s="1"/>
  <c r="C18" i="4"/>
  <c r="D111" i="18" s="1"/>
  <c r="F18" i="4"/>
  <c r="D114" i="18" s="1"/>
  <c r="W18" i="4"/>
  <c r="D131" i="18" s="1"/>
  <c r="I18" i="4"/>
  <c r="D117" i="18" s="1"/>
  <c r="M18" i="4"/>
  <c r="D121" i="18" s="1"/>
  <c r="U18" i="4"/>
  <c r="D129" i="18" s="1"/>
  <c r="S18" i="4"/>
  <c r="D127" i="18" s="1"/>
  <c r="G18" i="4"/>
  <c r="D115" i="18" s="1"/>
  <c r="R18" i="4"/>
  <c r="D126" i="18" s="1"/>
  <c r="K18" i="4"/>
  <c r="D119" i="18" s="1"/>
  <c r="E18" i="4"/>
  <c r="D113" i="18" s="1"/>
  <c r="O18" i="4"/>
  <c r="D123" i="18" s="1"/>
  <c r="J18" i="4"/>
  <c r="D118" i="18" s="1"/>
  <c r="N18" i="4"/>
  <c r="D122" i="18" s="1"/>
  <c r="T18" i="4"/>
  <c r="D128" i="18" s="1"/>
  <c r="D18" i="4"/>
  <c r="D112" i="18" s="1"/>
  <c r="B18" i="4"/>
  <c r="L18" i="4"/>
  <c r="D120" i="18" s="1"/>
  <c r="Q18" i="4"/>
  <c r="D125" i="18" s="1"/>
  <c r="H18" i="4"/>
  <c r="D116" i="18" s="1"/>
  <c r="P18" i="4"/>
  <c r="D124" i="18" s="1"/>
  <c r="V18" i="4"/>
  <c r="D130" i="18" s="1"/>
  <c r="D110" i="19"/>
  <c r="H16" i="29" s="1"/>
  <c r="C14" i="4"/>
  <c r="D111" i="14" s="1"/>
  <c r="N14" i="4"/>
  <c r="D122" i="14" s="1"/>
  <c r="R14" i="4"/>
  <c r="D126" i="14" s="1"/>
  <c r="J14" i="4"/>
  <c r="D118" i="14" s="1"/>
  <c r="L14" i="4"/>
  <c r="D120" i="14" s="1"/>
  <c r="E14" i="4"/>
  <c r="D113" i="14" s="1"/>
  <c r="U14" i="4"/>
  <c r="D129" i="14" s="1"/>
  <c r="P14" i="4"/>
  <c r="D124" i="14" s="1"/>
  <c r="I14" i="4"/>
  <c r="D117" i="14" s="1"/>
  <c r="W14" i="4"/>
  <c r="Q14" i="4"/>
  <c r="D125" i="14" s="1"/>
  <c r="B14" i="4"/>
  <c r="D14" i="4"/>
  <c r="D112" i="14" s="1"/>
  <c r="G14" i="4"/>
  <c r="D115" i="14" s="1"/>
  <c r="V14" i="4"/>
  <c r="D130" i="14" s="1"/>
  <c r="K14" i="4"/>
  <c r="D119" i="14" s="1"/>
  <c r="O14" i="4"/>
  <c r="D123" i="14" s="1"/>
  <c r="S14" i="4"/>
  <c r="D127" i="14" s="1"/>
  <c r="H14" i="4"/>
  <c r="D116" i="14" s="1"/>
  <c r="T14" i="4"/>
  <c r="D128" i="14" s="1"/>
  <c r="M14" i="4"/>
  <c r="D121" i="14" s="1"/>
  <c r="F14" i="4"/>
  <c r="D114" i="14" s="1"/>
  <c r="C17" i="4"/>
  <c r="D111" i="17" s="1"/>
  <c r="Q17" i="4"/>
  <c r="D125" i="17" s="1"/>
  <c r="D17" i="4"/>
  <c r="D112" i="17" s="1"/>
  <c r="U17" i="4"/>
  <c r="D129" i="17" s="1"/>
  <c r="L17" i="4"/>
  <c r="D120" i="17" s="1"/>
  <c r="O17" i="4"/>
  <c r="D123" i="17" s="1"/>
  <c r="K17" i="4"/>
  <c r="D119" i="17" s="1"/>
  <c r="H17" i="4"/>
  <c r="D116" i="17" s="1"/>
  <c r="F17" i="4"/>
  <c r="D114" i="17" s="1"/>
  <c r="B17" i="4"/>
  <c r="V17" i="4"/>
  <c r="D130" i="17" s="1"/>
  <c r="I17" i="4"/>
  <c r="D117" i="17" s="1"/>
  <c r="W17" i="4"/>
  <c r="D131" i="17" s="1"/>
  <c r="E17" i="4"/>
  <c r="D113" i="17" s="1"/>
  <c r="R17" i="4"/>
  <c r="D126" i="17" s="1"/>
  <c r="J17" i="4"/>
  <c r="D118" i="17" s="1"/>
  <c r="S17" i="4"/>
  <c r="D127" i="17" s="1"/>
  <c r="G17" i="4"/>
  <c r="D115" i="17" s="1"/>
  <c r="N17" i="4"/>
  <c r="D122" i="17" s="1"/>
  <c r="T17" i="4"/>
  <c r="D128" i="17" s="1"/>
  <c r="M17" i="4"/>
  <c r="D121" i="17" s="1"/>
  <c r="P17" i="4"/>
  <c r="D124" i="17" s="1"/>
  <c r="B24" i="4"/>
  <c r="L24" i="4"/>
  <c r="D120" i="24" s="1"/>
  <c r="M24" i="4"/>
  <c r="D121" i="24" s="1"/>
  <c r="S24" i="4"/>
  <c r="D127" i="24" s="1"/>
  <c r="W24" i="4"/>
  <c r="D131" i="24" s="1"/>
  <c r="P24" i="4"/>
  <c r="D124" i="24" s="1"/>
  <c r="R24" i="4"/>
  <c r="D126" i="24" s="1"/>
  <c r="I24" i="4"/>
  <c r="D117" i="24" s="1"/>
  <c r="O24" i="4"/>
  <c r="D123" i="24" s="1"/>
  <c r="E24" i="4"/>
  <c r="D113" i="24" s="1"/>
  <c r="G24" i="4"/>
  <c r="D115" i="24" s="1"/>
  <c r="C24" i="4"/>
  <c r="D111" i="24" s="1"/>
  <c r="N24" i="4"/>
  <c r="D122" i="24" s="1"/>
  <c r="K24" i="4"/>
  <c r="D119" i="24" s="1"/>
  <c r="H24" i="4"/>
  <c r="D116" i="24" s="1"/>
  <c r="F24" i="4"/>
  <c r="D114" i="24" s="1"/>
  <c r="J24" i="4"/>
  <c r="D118" i="24" s="1"/>
  <c r="T24" i="4"/>
  <c r="D128" i="24" s="1"/>
  <c r="Q24" i="4"/>
  <c r="D125" i="24" s="1"/>
  <c r="U24" i="4"/>
  <c r="D129" i="24" s="1"/>
  <c r="V24" i="4"/>
  <c r="D130" i="24" s="1"/>
  <c r="D24" i="4"/>
  <c r="D112" i="24" s="1"/>
  <c r="C15" i="4"/>
  <c r="D111" i="15" s="1"/>
  <c r="B15" i="4"/>
  <c r="R15" i="4"/>
  <c r="D126" i="15" s="1"/>
  <c r="K15" i="4"/>
  <c r="D119" i="15" s="1"/>
  <c r="U15" i="4"/>
  <c r="D129" i="15" s="1"/>
  <c r="J15" i="4"/>
  <c r="D118" i="15" s="1"/>
  <c r="D15" i="4"/>
  <c r="D112" i="15" s="1"/>
  <c r="T15" i="4"/>
  <c r="D128" i="15" s="1"/>
  <c r="Q15" i="4"/>
  <c r="D125" i="15" s="1"/>
  <c r="I15" i="4"/>
  <c r="D117" i="15" s="1"/>
  <c r="E15" i="4"/>
  <c r="D113" i="15" s="1"/>
  <c r="F15" i="4"/>
  <c r="D114" i="15" s="1"/>
  <c r="W15" i="4"/>
  <c r="D131" i="15" s="1"/>
  <c r="G15" i="4"/>
  <c r="D115" i="15" s="1"/>
  <c r="H15" i="4"/>
  <c r="D116" i="15" s="1"/>
  <c r="L15" i="4"/>
  <c r="D120" i="15" s="1"/>
  <c r="P15" i="4"/>
  <c r="D124" i="15" s="1"/>
  <c r="S15" i="4"/>
  <c r="D127" i="15" s="1"/>
  <c r="N15" i="4"/>
  <c r="D122" i="15" s="1"/>
  <c r="O15" i="4"/>
  <c r="D123" i="15" s="1"/>
  <c r="V15" i="4"/>
  <c r="D130" i="15" s="1"/>
  <c r="M15" i="4"/>
  <c r="D121" i="15" s="1"/>
  <c r="C10" i="4"/>
  <c r="D111" i="10" s="1"/>
  <c r="U10" i="4"/>
  <c r="D129" i="10" s="1"/>
  <c r="O10" i="4"/>
  <c r="D123" i="10" s="1"/>
  <c r="H10" i="4"/>
  <c r="D116" i="10" s="1"/>
  <c r="N10" i="4"/>
  <c r="D122" i="10" s="1"/>
  <c r="K10" i="4"/>
  <c r="D119" i="10" s="1"/>
  <c r="W10" i="4"/>
  <c r="D131" i="10" s="1"/>
  <c r="B10" i="4"/>
  <c r="G10" i="4"/>
  <c r="D115" i="10" s="1"/>
  <c r="J10" i="4"/>
  <c r="D118" i="10" s="1"/>
  <c r="I10" i="4"/>
  <c r="D117" i="10" s="1"/>
  <c r="E10" i="4"/>
  <c r="D113" i="10" s="1"/>
  <c r="R10" i="4"/>
  <c r="D126" i="10" s="1"/>
  <c r="V10" i="4"/>
  <c r="D130" i="10" s="1"/>
  <c r="T10" i="4"/>
  <c r="D128" i="10" s="1"/>
  <c r="Q10" i="4"/>
  <c r="D125" i="10" s="1"/>
  <c r="M10" i="4"/>
  <c r="D121" i="10" s="1"/>
  <c r="S10" i="4"/>
  <c r="D127" i="10" s="1"/>
  <c r="L10" i="4"/>
  <c r="D120" i="10" s="1"/>
  <c r="P10" i="4"/>
  <c r="D124" i="10" s="1"/>
  <c r="D10" i="4"/>
  <c r="D112" i="10" s="1"/>
  <c r="F10" i="4"/>
  <c r="D114" i="10" s="1"/>
  <c r="D110" i="3" l="1"/>
  <c r="H5" i="29" s="1"/>
  <c r="D110" i="23"/>
  <c r="H20" i="29" s="1"/>
  <c r="D110" i="16"/>
  <c r="H13" i="29" s="1"/>
  <c r="D110" i="27"/>
  <c r="H24" i="29" s="1"/>
  <c r="D110" i="13"/>
  <c r="H10" i="29" s="1"/>
  <c r="D131" i="28"/>
  <c r="D110" i="28" s="1"/>
  <c r="H25" i="29" s="1"/>
  <c r="D131" i="25"/>
  <c r="D110" i="25" s="1"/>
  <c r="H22" i="29" s="1"/>
  <c r="D131" i="14"/>
  <c r="D110" i="14" s="1"/>
  <c r="H11" i="29" s="1"/>
  <c r="D110" i="22"/>
  <c r="H19" i="29" s="1"/>
  <c r="D110" i="26"/>
  <c r="H23" i="29" s="1"/>
  <c r="D110" i="10"/>
  <c r="H7" i="29" s="1"/>
  <c r="D110" i="24"/>
  <c r="H21" i="29" s="1"/>
  <c r="D110" i="9"/>
  <c r="H6" i="29" s="1"/>
  <c r="D110" i="17"/>
  <c r="H14" i="29" s="1"/>
  <c r="D110" i="12"/>
  <c r="H9" i="29" s="1"/>
  <c r="D110" i="20"/>
  <c r="H17" i="29" s="1"/>
  <c r="D110" i="21"/>
  <c r="H18" i="29" s="1"/>
  <c r="D110" i="11"/>
  <c r="H8" i="29" s="1"/>
  <c r="D110" i="15"/>
  <c r="H12" i="29" s="1"/>
  <c r="D110" i="18"/>
  <c r="H15" i="29" s="1"/>
  <c r="H3" i="29" l="1"/>
  <c r="B2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37" authorId="0" shapeId="0" xr:uid="{153D9E3A-A04B-4C05-90E7-1E25370B0D31}">
      <text>
        <r>
          <rPr>
            <b/>
            <sz val="9"/>
            <color indexed="81"/>
            <rFont val="Tahoma"/>
            <family val="2"/>
          </rPr>
          <t>Lidberg Ulf:</t>
        </r>
        <r>
          <rPr>
            <sz val="9"/>
            <color indexed="81"/>
            <rFont val="Tahoma"/>
            <family val="2"/>
          </rPr>
          <t xml:space="preserve">
Uppdaterade preliminära befolkningstal
</t>
        </r>
      </text>
    </comment>
    <comment ref="E37" authorId="0" shapeId="0" xr:uid="{040220BD-2999-4B0E-885C-EE6005D4FC3F}">
      <text>
        <r>
          <rPr>
            <b/>
            <sz val="9"/>
            <color indexed="81"/>
            <rFont val="Tahoma"/>
            <family val="2"/>
          </rPr>
          <t>Lidberg Ulf:</t>
        </r>
        <r>
          <rPr>
            <sz val="9"/>
            <color indexed="81"/>
            <rFont val="Tahoma"/>
            <family val="2"/>
          </rPr>
          <t xml:space="preserve">
250902 
STIHS prishöjs utöver 1% med ca 1mkr etapp 1. (6 830 505:- enl avs.förkl FUT etapp 1&amp;2).
</t>
        </r>
      </text>
    </comment>
    <comment ref="F37" authorId="0" shapeId="0" xr:uid="{0DCEC700-318A-43FF-A197-19AAA3653D35}">
      <text>
        <r>
          <rPr>
            <b/>
            <sz val="9"/>
            <color indexed="81"/>
            <rFont val="Tahoma"/>
            <family val="2"/>
          </rPr>
          <t>Lidberg Ulf:</t>
        </r>
        <r>
          <rPr>
            <sz val="9"/>
            <color indexed="81"/>
            <rFont val="Tahoma"/>
            <family val="2"/>
          </rPr>
          <t xml:space="preserve">
Justerat upp priset till +1+8 = 9% efter beslut programråd.
De 8% är manuellt separatfakturerade för Q1-2025</t>
        </r>
      </text>
    </comment>
    <comment ref="I37" authorId="0" shapeId="0" xr:uid="{7265D1A3-438C-48FC-B6A7-50B6C8DA0D7C}">
      <text>
        <r>
          <rPr>
            <b/>
            <sz val="9"/>
            <color indexed="81"/>
            <rFont val="Tahoma"/>
            <family val="2"/>
          </rPr>
          <t>Lidberg Ulf:</t>
        </r>
        <r>
          <rPr>
            <sz val="9"/>
            <color indexed="81"/>
            <rFont val="Tahoma"/>
            <family val="2"/>
          </rPr>
          <t xml:space="preserve">
Justerat upp 1% och balanserat ner 1,5mkr</t>
        </r>
      </text>
    </comment>
    <comment ref="J37" authorId="0" shapeId="0" xr:uid="{273CB174-4059-45F0-A47D-A8310A1C4917}">
      <text>
        <r>
          <rPr>
            <b/>
            <sz val="9"/>
            <color indexed="81"/>
            <rFont val="Tahoma"/>
            <family val="2"/>
          </rPr>
          <t>Lidberg Ulf:</t>
        </r>
        <r>
          <rPr>
            <sz val="9"/>
            <color indexed="81"/>
            <rFont val="Tahoma"/>
            <family val="2"/>
          </rPr>
          <t xml:space="preserve">
Rabatterat pris Stockholm
</t>
        </r>
      </text>
    </comment>
    <comment ref="K37" authorId="0" shapeId="0" xr:uid="{137EEC75-5456-48BA-A599-584963ED6B6F}">
      <text>
        <r>
          <rPr>
            <b/>
            <sz val="9"/>
            <color indexed="81"/>
            <rFont val="Tahoma"/>
            <family val="2"/>
          </rPr>
          <t>Lidberg Ulf:</t>
        </r>
        <r>
          <rPr>
            <sz val="9"/>
            <color indexed="81"/>
            <rFont val="Tahoma"/>
            <family val="2"/>
          </rPr>
          <t xml:space="preserve">
Justerat upp 1% och balanserat ner 1,5mkr</t>
        </r>
      </text>
    </comment>
    <comment ref="R37" authorId="0" shapeId="0" xr:uid="{CCBB9A77-59D5-425C-A0F2-EA5F73425C90}">
      <text>
        <r>
          <rPr>
            <b/>
            <sz val="9"/>
            <color indexed="81"/>
            <rFont val="Tahoma"/>
            <family val="2"/>
          </rPr>
          <t>Lidberg Ulf:</t>
        </r>
        <r>
          <rPr>
            <sz val="9"/>
            <color indexed="81"/>
            <rFont val="Tahoma"/>
            <family val="2"/>
          </rPr>
          <t xml:space="preserve">
Justerat upp 1% och balanserat ner 1,5mkr</t>
        </r>
      </text>
    </comment>
    <comment ref="W37" authorId="0" shapeId="0" xr:uid="{E083A7C1-C220-4DE5-9A73-5EF01BEE1173}">
      <text>
        <r>
          <rPr>
            <b/>
            <sz val="9"/>
            <color indexed="81"/>
            <rFont val="Tahoma"/>
            <family val="2"/>
          </rPr>
          <t>Lidberg Ulf:</t>
        </r>
        <r>
          <rPr>
            <sz val="9"/>
            <color indexed="81"/>
            <rFont val="Tahoma"/>
            <family val="2"/>
          </rPr>
          <t xml:space="preserve">
250703
Brutit loss intäkter exkl. genomfakturering+1%.
Ny kolumn läggs till för årsprognos källor
</t>
        </r>
      </text>
    </comment>
    <comment ref="X37" authorId="0" shapeId="0" xr:uid="{26628CD2-038B-4DFF-B88B-736B03AD58EB}">
      <text>
        <r>
          <rPr>
            <b/>
            <sz val="9"/>
            <color indexed="81"/>
            <rFont val="Tahoma"/>
            <family val="2"/>
          </rPr>
          <t>Lidberg Ulf:</t>
        </r>
        <r>
          <rPr>
            <sz val="9"/>
            <color indexed="81"/>
            <rFont val="Tahoma"/>
            <family val="2"/>
          </rPr>
          <t xml:space="preserve">
251007 Uli &amp; FB 
Justerat belopp till 29.286.000
251009 Justerat manuellt
250910
Prishöjt med 680tkr enl. Malin (+50tkr enl FB) och därefter ökat 1%
250703
Brutit loss genomfakturering för årsprognos källor
</t>
        </r>
      </text>
    </comment>
    <comment ref="AF37" authorId="0" shapeId="0" xr:uid="{EF8753E5-F863-4174-9384-CE2D075D8A37}">
      <text>
        <r>
          <rPr>
            <b/>
            <sz val="9"/>
            <color indexed="81"/>
            <rFont val="Tahoma"/>
            <family val="2"/>
          </rPr>
          <t>Lidberg Ulf:</t>
        </r>
        <r>
          <rPr>
            <sz val="9"/>
            <color indexed="81"/>
            <rFont val="Tahoma"/>
            <family val="2"/>
          </rPr>
          <t xml:space="preserve">
Höjt till 1,83 kr/inv
Priset är höjt från tidigare 0,83 öre/inv från dec. 2025</t>
        </r>
      </text>
    </comment>
    <comment ref="AG37" authorId="0" shapeId="0" xr:uid="{07233A51-643B-4CB1-A752-6E356F3D1809}">
      <text>
        <r>
          <rPr>
            <b/>
            <sz val="9"/>
            <color indexed="81"/>
            <rFont val="Tahoma"/>
            <family val="2"/>
          </rPr>
          <t>Lidberg Ulf:</t>
        </r>
        <r>
          <rPr>
            <sz val="9"/>
            <color indexed="81"/>
            <rFont val="Tahoma"/>
            <family val="2"/>
          </rPr>
          <t xml:space="preserve">
251008
Utfall 2024 + grov gissning på +50% 2025&amp;2026.
Fakturabeloppen för helår 2024. Fakturerades i januari 2025</t>
        </r>
      </text>
    </comment>
    <comment ref="AH37" authorId="0" shapeId="0" xr:uid="{5343A12B-1329-41B6-A30D-C45EBA62DE28}">
      <text>
        <r>
          <rPr>
            <b/>
            <sz val="9"/>
            <color indexed="81"/>
            <rFont val="Tahoma"/>
            <family val="2"/>
          </rPr>
          <t>Lidberg Ulf:</t>
        </r>
        <r>
          <rPr>
            <sz val="9"/>
            <color indexed="81"/>
            <rFont val="Tahoma"/>
            <family val="2"/>
          </rPr>
          <t xml:space="preserve">
Tjänsten börjar faktureras från Q1-24.
15 658 835:-
Anslutningar påbörjas fakurering under 2023
Ingen +4% utifrån avsiktsförklaring</t>
        </r>
      </text>
    </comment>
    <comment ref="AI37" authorId="0" shapeId="0" xr:uid="{94901525-A6EE-4E79-AC07-96C558CE91DF}">
      <text>
        <r>
          <rPr>
            <b/>
            <sz val="9"/>
            <color indexed="81"/>
            <rFont val="Tahoma"/>
            <family val="2"/>
          </rPr>
          <t>Lidberg Ulf:</t>
        </r>
        <r>
          <rPr>
            <sz val="9"/>
            <color indexed="81"/>
            <rFont val="Tahoma"/>
            <family val="2"/>
          </rPr>
          <t xml:space="preserve">
Justerat upp 1% och balanserat upp med 4,5 mkr
</t>
        </r>
      </text>
    </comment>
    <comment ref="AJ37" authorId="0" shapeId="0" xr:uid="{F03C7C94-C678-4BBA-98D2-6F9657CCCF76}">
      <text>
        <r>
          <rPr>
            <b/>
            <sz val="9"/>
            <color indexed="81"/>
            <rFont val="Tahoma"/>
            <family val="2"/>
          </rPr>
          <t>Lidberg Ulf:</t>
        </r>
        <r>
          <rPr>
            <sz val="9"/>
            <color indexed="81"/>
            <rFont val="Tahoma"/>
            <family val="2"/>
          </rPr>
          <t xml:space="preserve">
250429 Korrekt uppsatt i SN för fakturering från Q3-25
250221 Utbruten ny prissatt del av tjänsten. Finns också kvar som valbar till nytt pris</t>
        </r>
      </text>
    </comment>
    <comment ref="J38" authorId="0" shapeId="0" xr:uid="{8801778B-7BD1-40C3-ACA6-4E5F1A611A7B}">
      <text>
        <r>
          <rPr>
            <b/>
            <sz val="9"/>
            <color indexed="81"/>
            <rFont val="Tahoma"/>
            <family val="2"/>
          </rPr>
          <t>Lidberg Ulf:</t>
        </r>
        <r>
          <rPr>
            <sz val="9"/>
            <color indexed="81"/>
            <rFont val="Tahoma"/>
            <family val="2"/>
          </rPr>
          <t xml:space="preserve">
Balansera upp invånarpriset tills totalen blir 61 509 000. Då räkas också stockholm upp.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AH1" authorId="0" shapeId="0" xr:uid="{3ACBE20A-7BD1-4FD5-9240-A84B1CCD0509}">
      <text>
        <r>
          <rPr>
            <b/>
            <sz val="9"/>
            <color indexed="81"/>
            <rFont val="Tahoma"/>
            <family val="2"/>
          </rPr>
          <t>Lidberg Ulf:</t>
        </r>
        <r>
          <rPr>
            <sz val="9"/>
            <color indexed="81"/>
            <rFont val="Tahoma"/>
            <family val="2"/>
          </rPr>
          <t xml:space="preserve">
Kolla senaste prognos</t>
        </r>
      </text>
    </comment>
    <comment ref="AL1" authorId="0" shapeId="0" xr:uid="{EF65FAF0-BF26-410B-867D-F5F59C9F6E3B}">
      <text>
        <r>
          <rPr>
            <b/>
            <sz val="9"/>
            <color indexed="81"/>
            <rFont val="Tahoma"/>
            <family val="2"/>
          </rPr>
          <t>Lidberg Ulf:</t>
        </r>
        <r>
          <rPr>
            <sz val="9"/>
            <color indexed="81"/>
            <rFont val="Tahoma"/>
            <family val="2"/>
          </rPr>
          <t xml:space="preserve">
Kolla senaste prognos</t>
        </r>
      </text>
    </comment>
    <comment ref="AP1" authorId="0" shapeId="0" xr:uid="{381CFEB1-A30B-46B0-8894-E7888FED51A7}">
      <text>
        <r>
          <rPr>
            <b/>
            <sz val="9"/>
            <color indexed="81"/>
            <rFont val="Tahoma"/>
            <family val="2"/>
          </rPr>
          <t>Lidberg Ulf:</t>
        </r>
        <r>
          <rPr>
            <sz val="9"/>
            <color indexed="81"/>
            <rFont val="Tahoma"/>
            <family val="2"/>
          </rPr>
          <t xml:space="preserve">
Kolla senaste prognos</t>
        </r>
      </text>
    </comment>
    <comment ref="BR1" authorId="0" shapeId="0" xr:uid="{2678FE02-CE8C-426C-905F-3E3C588926CA}">
      <text>
        <r>
          <rPr>
            <b/>
            <sz val="9"/>
            <color indexed="81"/>
            <rFont val="Tahoma"/>
            <family val="2"/>
          </rPr>
          <t>Lidberg Ulf:</t>
        </r>
        <r>
          <rPr>
            <sz val="9"/>
            <color indexed="81"/>
            <rFont val="Tahoma"/>
            <family val="2"/>
          </rPr>
          <t xml:space="preserve">
Kolla senaste prognos
</t>
        </r>
      </text>
    </comment>
    <comment ref="BV1" authorId="0" shapeId="0" xr:uid="{99DF8CA8-75B8-42E5-AB98-83827150566A}">
      <text>
        <r>
          <rPr>
            <b/>
            <sz val="9"/>
            <color indexed="81"/>
            <rFont val="Tahoma"/>
            <family val="2"/>
          </rPr>
          <t>Lidberg Ulf:</t>
        </r>
        <r>
          <rPr>
            <sz val="9"/>
            <color indexed="81"/>
            <rFont val="Tahoma"/>
            <family val="2"/>
          </rPr>
          <t xml:space="preserve">
Stängs 2024</t>
        </r>
      </text>
    </comment>
    <comment ref="BZ1" authorId="0" shapeId="0" xr:uid="{D73EBA6A-6935-4A74-A441-A754E466E771}">
      <text>
        <r>
          <rPr>
            <b/>
            <sz val="9"/>
            <color indexed="81"/>
            <rFont val="Tahoma"/>
            <family val="2"/>
          </rPr>
          <t>Lidberg Ulf:</t>
        </r>
        <r>
          <rPr>
            <sz val="9"/>
            <color indexed="81"/>
            <rFont val="Tahoma"/>
            <family val="2"/>
          </rPr>
          <t xml:space="preserve">
Kolla senaste prognos
</t>
        </r>
      </text>
    </comment>
    <comment ref="CL1" authorId="0" shapeId="0" xr:uid="{C309ADD6-937C-4359-AEDB-77E0131B633C}">
      <text>
        <r>
          <rPr>
            <b/>
            <sz val="9"/>
            <color indexed="81"/>
            <rFont val="Tahoma"/>
            <family val="2"/>
          </rPr>
          <t>Lidberg Ulf:</t>
        </r>
        <r>
          <rPr>
            <sz val="9"/>
            <color indexed="81"/>
            <rFont val="Tahoma"/>
            <family val="2"/>
          </rPr>
          <t xml:space="preserve">
Kolla om även STO skall ha höjning
</t>
        </r>
      </text>
    </comment>
    <comment ref="CX1" authorId="0" shapeId="0" xr:uid="{E2E6060A-447C-4B73-BC31-AAB06712CC96}">
      <text>
        <r>
          <rPr>
            <b/>
            <sz val="9"/>
            <color indexed="81"/>
            <rFont val="Tahoma"/>
            <family val="2"/>
          </rPr>
          <t>Lidberg Ulf:</t>
        </r>
        <r>
          <rPr>
            <sz val="9"/>
            <color indexed="81"/>
            <rFont val="Tahoma"/>
            <family val="2"/>
          </rPr>
          <t xml:space="preserve">
Lägg till nytt pris
</t>
        </r>
      </text>
    </comment>
    <comment ref="CP4" authorId="0" shapeId="0" xr:uid="{B1F7B80B-CC49-46CE-B63B-313FC53AB4C6}">
      <text>
        <r>
          <rPr>
            <b/>
            <sz val="9"/>
            <color indexed="81"/>
            <rFont val="Tahoma"/>
            <charset val="1"/>
          </rPr>
          <t>Lidberg Ulf:</t>
        </r>
        <r>
          <rPr>
            <sz val="9"/>
            <color indexed="81"/>
            <rFont val="Tahoma"/>
            <charset val="1"/>
          </rPr>
          <t xml:space="preserve">
Prisangivelsen avser helår. Fakturering avslutas dock vid uppsägning.</t>
        </r>
      </text>
    </comment>
    <comment ref="CT4" authorId="0" shapeId="0" xr:uid="{BCE98381-1C91-458A-BECC-6B19AF5E5420}">
      <text>
        <r>
          <rPr>
            <b/>
            <sz val="9"/>
            <color indexed="81"/>
            <rFont val="Tahoma"/>
            <charset val="1"/>
          </rPr>
          <t>Lidberg Ulf:</t>
        </r>
        <r>
          <rPr>
            <sz val="9"/>
            <color indexed="81"/>
            <rFont val="Tahoma"/>
            <charset val="1"/>
          </rPr>
          <t xml:space="preserve">
Prisangivelsen avser helår. Fakturering avslutas dock vid uppsägning.</t>
        </r>
      </text>
    </comment>
    <comment ref="AL5" authorId="0" shapeId="0" xr:uid="{8F2F0B99-A45C-415A-AA0F-3D50D3DDC66B}">
      <text>
        <r>
          <rPr>
            <b/>
            <sz val="9"/>
            <color indexed="81"/>
            <rFont val="Tahoma"/>
            <family val="2"/>
          </rPr>
          <t>Lidberg Ulf:</t>
        </r>
        <r>
          <rPr>
            <sz val="9"/>
            <color indexed="81"/>
            <rFont val="Tahoma"/>
            <family val="2"/>
          </rPr>
          <t xml:space="preserve">
Exklusive direktfakturering Karolinska (336 tkr)</t>
        </r>
      </text>
    </comment>
    <comment ref="AX5" authorId="0" shapeId="0" xr:uid="{C0708FB6-A929-4B86-A376-8ED76DFA12E2}">
      <text>
        <r>
          <rPr>
            <b/>
            <sz val="9"/>
            <color indexed="81"/>
            <rFont val="Tahoma"/>
            <family val="2"/>
          </rPr>
          <t>Lidberg Ulf:</t>
        </r>
        <r>
          <rPr>
            <sz val="9"/>
            <color indexed="81"/>
            <rFont val="Tahoma"/>
            <family val="2"/>
          </rPr>
          <t xml:space="preserve">
Stockholms siffra omfattar ett 10-tal olika organisationer som faktureras var för sig</t>
        </r>
      </text>
    </comment>
    <comment ref="CL5" authorId="0" shapeId="0" xr:uid="{82E9D2DE-E366-411A-A9E6-A10F6F575649}">
      <text>
        <r>
          <rPr>
            <b/>
            <sz val="9"/>
            <color indexed="81"/>
            <rFont val="Tahoma"/>
            <family val="2"/>
          </rPr>
          <t>Lidberg Ulf:</t>
        </r>
        <r>
          <rPr>
            <sz val="9"/>
            <color indexed="81"/>
            <rFont val="Tahoma"/>
            <family val="2"/>
          </rPr>
          <t xml:space="preserve">
Stockholm betalar fullt Q2-Q4 och (686800*1,01)/4 för första kvartalet</t>
        </r>
      </text>
    </comment>
    <comment ref="F34" authorId="0" shapeId="0" xr:uid="{030721FD-4DF2-4D0E-A0A2-F79474404116}">
      <text>
        <r>
          <rPr>
            <b/>
            <sz val="9"/>
            <color indexed="81"/>
            <rFont val="Tahoma"/>
            <family val="2"/>
          </rPr>
          <t>Lidberg Ulf:</t>
        </r>
        <r>
          <rPr>
            <sz val="9"/>
            <color indexed="81"/>
            <rFont val="Tahoma"/>
            <family val="2"/>
          </rPr>
          <t xml:space="preserve">
Bytt namn från IAM IDP </t>
        </r>
      </text>
    </comment>
    <comment ref="J34" authorId="0" shapeId="0" xr:uid="{A7B01593-B28E-45B4-9A58-2CBDB41F163F}">
      <text>
        <r>
          <rPr>
            <b/>
            <sz val="9"/>
            <color indexed="81"/>
            <rFont val="Tahoma"/>
            <family val="2"/>
          </rPr>
          <t>Lidberg Ulf:</t>
        </r>
        <r>
          <rPr>
            <sz val="9"/>
            <color indexed="81"/>
            <rFont val="Tahoma"/>
            <family val="2"/>
          </rPr>
          <t xml:space="preserve">
Bytt namn från IAM IDP </t>
        </r>
      </text>
    </comment>
    <comment ref="R34" authorId="0" shapeId="0" xr:uid="{CD5F7EF3-DD06-4BAF-A605-4BEC4F604FE0}">
      <text>
        <r>
          <rPr>
            <b/>
            <sz val="9"/>
            <color indexed="81"/>
            <rFont val="Tahoma"/>
            <family val="2"/>
          </rPr>
          <t>Lidberg Ulf:</t>
        </r>
        <r>
          <rPr>
            <sz val="9"/>
            <color indexed="81"/>
            <rFont val="Tahoma"/>
            <family val="2"/>
          </rPr>
          <t xml:space="preserve">
240514 Lagt till att Örebro tillkommit
231218 Bytt namn från IAM Autentisering.
Bytt KST-nummer
Tre regioner har lagts till</t>
        </r>
      </text>
    </comment>
    <comment ref="V34" authorId="0" shapeId="0" xr:uid="{37775354-A4C4-4C75-B3C1-56B37D900B51}">
      <text>
        <r>
          <rPr>
            <b/>
            <sz val="9"/>
            <color indexed="81"/>
            <rFont val="Tahoma"/>
            <family val="2"/>
          </rPr>
          <t>Lidberg Ulf:</t>
        </r>
        <r>
          <rPr>
            <sz val="9"/>
            <color indexed="81"/>
            <rFont val="Tahoma"/>
            <family val="2"/>
          </rPr>
          <t xml:space="preserve">
Lidberg Ulf:
231108 Halland och Dalarna lagts till 
Fakturering Q3 läggs i KP. Kronoberg kommit till så priset sänks till 0,73 kr/inv. 
"Gamla tjänsten". Inga kunder tills ny tjänst lanseras i mitten av 2023. Då till 3300000:-/år (hälften 2023) Utveckling faktureras för Q1-Q2 2023</t>
        </r>
      </text>
    </comment>
    <comment ref="Z34" authorId="0" shapeId="0" xr:uid="{AE760B09-9583-4B0D-9E1C-767A3E1FDE83}">
      <text>
        <r>
          <rPr>
            <b/>
            <sz val="9"/>
            <color indexed="81"/>
            <rFont val="Tahoma"/>
            <family val="2"/>
          </rPr>
          <t>Lidberg Ulf:</t>
        </r>
        <r>
          <rPr>
            <sz val="9"/>
            <color indexed="81"/>
            <rFont val="Tahoma"/>
            <family val="2"/>
          </rPr>
          <t xml:space="preserve">
250429 Korrekt uppsatt i SN för fakturering från Q3-25
250221 Tjänsten uppdelad i valbar och gemensam. Prisjusterad för att kompensera Stockholm. Q2-fakturering kompletterad med manuell tilläggsfaktura
240829 Stockholm avslutar tjänsten från 2025
Stockholms tidigare fasta pris borttaget 2024 och gällande invånarpris gäller för alla anslutna regioner
Tidigare 50%-rabatt borttagen till 2024.
Ingen 4%-höjning 2024
Priset är 1,1736348 per inv. men är rabatterat med 50% under 2023. 
Stockholms pris på 1,6 gäller redan 2023</t>
        </r>
      </text>
    </comment>
    <comment ref="AD34" authorId="0" shapeId="0" xr:uid="{A7395AE8-E404-4FC3-86E8-38E494C331B7}">
      <text>
        <r>
          <rPr>
            <b/>
            <sz val="9"/>
            <color indexed="81"/>
            <rFont val="Tahoma"/>
            <family val="2"/>
          </rPr>
          <t>Lidberg Ulf:</t>
        </r>
        <r>
          <rPr>
            <sz val="9"/>
            <color indexed="81"/>
            <rFont val="Tahoma"/>
            <family val="2"/>
          </rPr>
          <t xml:space="preserve">
250331 Stockholm meddelar uppsägning av tjänsten. Träder i kraft 261231.
Blir gemensam 2026?</t>
        </r>
      </text>
    </comment>
    <comment ref="AH34" authorId="0" shapeId="0" xr:uid="{392C1D36-4DCC-40DF-9A39-9211954B1A2A}">
      <text>
        <r>
          <rPr>
            <b/>
            <sz val="9"/>
            <color indexed="81"/>
            <rFont val="Tahoma"/>
            <family val="2"/>
          </rPr>
          <t>Lidberg Ulf:</t>
        </r>
        <r>
          <rPr>
            <sz val="9"/>
            <color indexed="81"/>
            <rFont val="Tahoma"/>
            <family val="2"/>
          </rPr>
          <t xml:space="preserve">
250108 Justerat med korrekta siffror 2025
240903 Uppräknad prognos med 1% för 2025
Uppjusterat 4%. Dock ingen kontroll på tröskelnivåre</t>
        </r>
      </text>
    </comment>
    <comment ref="AL34" authorId="0" shapeId="0" xr:uid="{2B062F0F-2075-4BF9-BBF2-235D0E40F128}">
      <text>
        <r>
          <rPr>
            <b/>
            <sz val="9"/>
            <color indexed="81"/>
            <rFont val="Tahoma"/>
            <family val="2"/>
          </rPr>
          <t>Lidberg Ulf:</t>
        </r>
        <r>
          <rPr>
            <sz val="9"/>
            <color indexed="81"/>
            <rFont val="Tahoma"/>
            <family val="2"/>
          </rPr>
          <t xml:space="preserve">
240903 Räknat upp med 1% för 2025 
240215 Lagt in gjord fakturering för 2024.
Princip ändrad till helår i förskott baserad på regionernas inventering av antal PC</t>
        </r>
      </text>
    </comment>
    <comment ref="AP34" authorId="0" shapeId="0" xr:uid="{B9C0E6CF-A841-4FFF-AB88-4607134CF2B3}">
      <text>
        <r>
          <rPr>
            <b/>
            <sz val="9"/>
            <color indexed="81"/>
            <rFont val="Tahoma"/>
            <family val="2"/>
          </rPr>
          <t>Lidberg Ulf:</t>
        </r>
        <r>
          <rPr>
            <sz val="9"/>
            <color indexed="81"/>
            <rFont val="Tahoma"/>
            <family val="2"/>
          </rPr>
          <t xml:space="preserve">
Stämt av med förv. inför 2025 och ingen förändring (gissning 54mkr 2025).
240827. Avstämt med förvaltning och siffrorna överensstämmer med estimat 2025.
230911 Justerat upp licenser med 4%. Osäker siffra!
Justerat upp siffror efter budgeterat 52 mkr för licenser (genomfakturering). Tidigare pris: 4,47630852715795</t>
        </r>
      </text>
    </comment>
    <comment ref="AT34" authorId="0" shapeId="0" xr:uid="{445DC781-9CB4-41BF-8323-2978B5925FD5}">
      <text>
        <r>
          <rPr>
            <b/>
            <sz val="9"/>
            <color indexed="81"/>
            <rFont val="Tahoma"/>
            <family val="2"/>
          </rPr>
          <t>Lidberg Ulf:</t>
        </r>
        <r>
          <rPr>
            <sz val="9"/>
            <color indexed="81"/>
            <rFont val="Tahoma"/>
            <family val="2"/>
          </rPr>
          <t xml:space="preserve">
Just nu enbart fakturering mot SKR</t>
        </r>
      </text>
    </comment>
    <comment ref="AX34" authorId="0" shapeId="0" xr:uid="{DD7075CA-77A2-4116-A668-65DB57110085}">
      <text>
        <r>
          <rPr>
            <b/>
            <sz val="9"/>
            <color indexed="81"/>
            <rFont val="Tahoma"/>
            <family val="2"/>
          </rPr>
          <t>Lidberg Ulf:</t>
        </r>
        <r>
          <rPr>
            <sz val="9"/>
            <color indexed="81"/>
            <rFont val="Tahoma"/>
            <family val="2"/>
          </rPr>
          <t xml:space="preserve">
251008 
Soffrorna är prognos baserad på fakturerat Q1-Q3-2025 med prishöjning 1% och därefter sänkning med 10%. Stockholms siffra omfattar ett 10-tal olika organisationer som faktureras separat</t>
        </r>
      </text>
    </comment>
    <comment ref="BB34" authorId="0" shapeId="0" xr:uid="{07FCA4FE-91A0-47FA-B563-713A34594485}">
      <text>
        <r>
          <rPr>
            <b/>
            <sz val="9"/>
            <color indexed="81"/>
            <rFont val="Tahoma"/>
            <family val="2"/>
          </rPr>
          <t>Lidberg Ulf:</t>
        </r>
        <r>
          <rPr>
            <sz val="9"/>
            <color indexed="81"/>
            <rFont val="Tahoma"/>
            <family val="2"/>
          </rPr>
          <t xml:space="preserve">
Ver. med Camilla Jacobsson</t>
        </r>
      </text>
    </comment>
    <comment ref="BF34" authorId="0" shapeId="0" xr:uid="{7F398F3A-7D7C-422A-9270-4D11055DDE30}">
      <text>
        <r>
          <rPr>
            <b/>
            <sz val="9"/>
            <color indexed="81"/>
            <rFont val="Tahoma"/>
            <family val="2"/>
          </rPr>
          <t>Lidberg Ulf:</t>
        </r>
        <r>
          <rPr>
            <sz val="9"/>
            <color indexed="81"/>
            <rFont val="Tahoma"/>
            <family val="2"/>
          </rPr>
          <t xml:space="preserve">
240827 Skåne tillagd som kund från 2025Ver. med Camilla Jacobsson
Halland avslutar från 2025</t>
        </r>
      </text>
    </comment>
    <comment ref="BJ34" authorId="0" shapeId="0" xr:uid="{1C327895-8461-4191-AEAF-163F63699058}">
      <text>
        <r>
          <rPr>
            <b/>
            <sz val="9"/>
            <color indexed="81"/>
            <rFont val="Tahoma"/>
            <family val="2"/>
          </rPr>
          <t>Lidberg Ulf:</t>
        </r>
        <r>
          <rPr>
            <sz val="9"/>
            <color indexed="81"/>
            <rFont val="Tahoma"/>
            <family val="2"/>
          </rPr>
          <t xml:space="preserve">
Tjänsten pausar fakturering från och med Q3 2023. Q3 kreditfaktureras</t>
        </r>
      </text>
    </comment>
    <comment ref="BN34" authorId="0" shapeId="0" xr:uid="{C9576919-7663-44A2-B24A-1546342D0926}">
      <text>
        <r>
          <rPr>
            <b/>
            <sz val="9"/>
            <color indexed="81"/>
            <rFont val="Tahoma"/>
            <family val="2"/>
          </rPr>
          <t>Lidberg Ulf:</t>
        </r>
        <r>
          <rPr>
            <sz val="9"/>
            <color indexed="81"/>
            <rFont val="Tahoma"/>
            <family val="2"/>
          </rPr>
          <t xml:space="preserve">
Statistiktjänst export flyttas mot 9121 vid Q2-23
Bastjänsten döps om till Statistiktjänst Organisationsstatistik</t>
        </r>
      </text>
    </comment>
    <comment ref="BR34" authorId="0" shapeId="0" xr:uid="{F7B53222-0074-4F97-BF11-026A8ABB5799}">
      <text>
        <r>
          <rPr>
            <b/>
            <sz val="9"/>
            <color indexed="81"/>
            <rFont val="Tahoma"/>
            <family val="2"/>
          </rPr>
          <t>Lidberg Ulf:</t>
        </r>
        <r>
          <rPr>
            <sz val="9"/>
            <color indexed="81"/>
            <rFont val="Tahoma"/>
            <family val="2"/>
          </rPr>
          <t xml:space="preserve">
250314 Västernorrland tillagt i SN.
250213 Reg Västernorrland tillagt från mitten januari 2025. Separat fakt för utv och ab tomQ2
Uppsala och Östergötland kommer till från Q1-2024. 
I förvaltning från halvår 2023</t>
        </r>
      </text>
    </comment>
    <comment ref="BV34" authorId="0" shapeId="0" xr:uid="{05E05535-6667-4B8A-9626-1CCFE35586FC}">
      <text>
        <r>
          <rPr>
            <b/>
            <sz val="9"/>
            <color indexed="81"/>
            <rFont val="Tahoma"/>
            <family val="2"/>
          </rPr>
          <t>Lidberg Ulf:</t>
        </r>
        <r>
          <rPr>
            <sz val="9"/>
            <color indexed="81"/>
            <rFont val="Tahoma"/>
            <family val="2"/>
          </rPr>
          <t xml:space="preserve">
Stockholm tillkommer från nov 2024 (manuell fakturering nov-dec 24).
Från 2024 skall samma intäkter faktureras mot förvaltning och inte utveckling</t>
        </r>
      </text>
    </comment>
    <comment ref="BZ34" authorId="0" shapeId="0" xr:uid="{71058D1D-9397-4BDB-8B58-E9CA0D3931F2}">
      <text>
        <r>
          <rPr>
            <b/>
            <sz val="9"/>
            <color indexed="81"/>
            <rFont val="Tahoma"/>
            <family val="2"/>
          </rPr>
          <t>Lidberg Ulf:</t>
        </r>
        <r>
          <rPr>
            <sz val="9"/>
            <color indexed="81"/>
            <rFont val="Tahoma"/>
            <family val="2"/>
          </rPr>
          <t xml:space="preserve">
Prognos för 2025 från Thord. Utan 1%
</t>
        </r>
      </text>
    </comment>
    <comment ref="CD34" authorId="0" shapeId="0" xr:uid="{CFA03575-1D71-4B61-A748-5D137E33BAE1}">
      <text>
        <r>
          <rPr>
            <b/>
            <sz val="9"/>
            <color indexed="81"/>
            <rFont val="Tahoma"/>
            <family val="2"/>
          </rPr>
          <t>Lidberg Ulf:</t>
        </r>
        <r>
          <rPr>
            <sz val="9"/>
            <color indexed="81"/>
            <rFont val="Tahoma"/>
            <family val="2"/>
          </rPr>
          <t xml:space="preserve">
250704 Tjänsten prishöjd 24% från 250701 enl. ÖK med programråd och ändringsavisering
Gävleborg tillagt från Q1-23</t>
        </r>
      </text>
    </comment>
    <comment ref="CH34" authorId="0" shapeId="0" xr:uid="{AA14A06A-82C6-4B48-9BAE-E3AC95C33C93}">
      <text>
        <r>
          <rPr>
            <b/>
            <sz val="9"/>
            <color indexed="81"/>
            <rFont val="Tahoma"/>
            <family val="2"/>
          </rPr>
          <t>Lidberg Ulf:</t>
        </r>
        <r>
          <rPr>
            <sz val="9"/>
            <color indexed="81"/>
            <rFont val="Tahoma"/>
            <family val="2"/>
          </rPr>
          <t xml:space="preserve">
250704 Tjänsten prishöjd 24% från 250701 enl. ÖK med programråd och ändringsavisering</t>
        </r>
      </text>
    </comment>
    <comment ref="CL34" authorId="0" shapeId="0" xr:uid="{D39C0311-7578-4964-BB8D-C311F1ED23EB}">
      <text>
        <r>
          <rPr>
            <b/>
            <sz val="9"/>
            <color indexed="81"/>
            <rFont val="Tahoma"/>
            <family val="2"/>
          </rPr>
          <t>Lidberg Ulf:</t>
        </r>
        <r>
          <rPr>
            <sz val="9"/>
            <color indexed="81"/>
            <rFont val="Tahoma"/>
            <family val="2"/>
          </rPr>
          <t xml:space="preserve">
250703 Tjänsten prishöjs med 3,6 mkr under 2026 då projektet Skickeprover avslutats. Ingen ändring här från årsskifte
Ändrat från 0,80 till 1,30
Avtalat pris 680tkr mot Stockholm ligger fast till och med 2026 enl. Maria Berglund och Sofie Zetterström.</t>
        </r>
      </text>
    </comment>
    <comment ref="CP34" authorId="0" shapeId="0" xr:uid="{60B2F6BE-353F-4A3F-B05B-BCCF67A3AB68}">
      <text>
        <r>
          <rPr>
            <b/>
            <sz val="9"/>
            <color indexed="81"/>
            <rFont val="Tahoma"/>
            <family val="2"/>
          </rPr>
          <t>Lidberg Ulf:</t>
        </r>
        <r>
          <rPr>
            <sz val="9"/>
            <color indexed="81"/>
            <rFont val="Tahoma"/>
            <family val="2"/>
          </rPr>
          <t xml:space="preserve">
240307 Värmland tillkommit. Faktureras man. 5/3-30/6. Beställt atofakt från Q3
231002 Beslutat ytterligare 30 öre till 7,79:-
Vilka regioner och vilket belopp beslutat jan 23. 7,20:-/invånare</t>
        </r>
      </text>
    </comment>
    <comment ref="CT34" authorId="0" shapeId="0" xr:uid="{E87C5E31-253E-4257-A0C5-D82FDA89E85B}">
      <text>
        <r>
          <rPr>
            <b/>
            <sz val="9"/>
            <color indexed="81"/>
            <rFont val="Tahoma"/>
            <family val="2"/>
          </rPr>
          <t>Lidberg Ulf:</t>
        </r>
        <r>
          <rPr>
            <sz val="9"/>
            <color indexed="81"/>
            <rFont val="Tahoma"/>
            <family val="2"/>
          </rPr>
          <t xml:space="preserve">
Östergötland avslutar per 260228. Jan-feb faktureras manuellt. 
Manuellt fakturerad för Q1-Q3 25 pga problem med inläggninmg i SN och CMDB.
Prisökning utöver 1% 2025 pga ökade leverantörskostnader. Manuellt fakturerat till 2,09kr nov-dec 2024</t>
        </r>
      </text>
    </comment>
    <comment ref="CX34" authorId="0" shapeId="0" xr:uid="{F181E68E-6169-4468-A550-715812D1F416}">
      <text>
        <r>
          <rPr>
            <b/>
            <sz val="9"/>
            <color indexed="81"/>
            <rFont val="Tahoma"/>
            <family val="2"/>
          </rPr>
          <t>Lidberg Ulf:</t>
        </r>
        <r>
          <rPr>
            <sz val="9"/>
            <color indexed="81"/>
            <rFont val="Tahoma"/>
            <family val="2"/>
          </rPr>
          <t xml:space="preserve">
Ny tjänst Q3-2025 under pågående utveckling. Q3 faktureras manuelltde 12 ursprungliga regionerna som finansierar utveckling. 4,8 mkr/år (halva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Lidberg Ulf</author>
  </authors>
  <commentList>
    <comment ref="F36" authorId="0" shapeId="0" xr:uid="{DC46BF75-F1CE-482F-85EA-B1353049CFF3}">
      <text>
        <r>
          <rPr>
            <b/>
            <sz val="9"/>
            <color indexed="81"/>
            <rFont val="Tahoma"/>
            <family val="2"/>
          </rPr>
          <t>Lidberg Ulf:</t>
        </r>
        <r>
          <rPr>
            <sz val="9"/>
            <color indexed="81"/>
            <rFont val="Tahoma"/>
            <family val="2"/>
          </rPr>
          <t xml:space="preserve">
250902
Helårsbeloppet avser enbart Q1 sedan avslutas fakturering
Faktureras från Q2-25 tom. Q1 2026.
Alla med utom Gotland.
Övergår i förvaltning från Q2-2026
</t>
        </r>
      </text>
    </comment>
    <comment ref="J36" authorId="0" shapeId="0" xr:uid="{3D0CF5C2-30EB-444F-9A1B-773D874753FF}">
      <text>
        <r>
          <rPr>
            <b/>
            <sz val="9"/>
            <color indexed="81"/>
            <rFont val="Tahoma"/>
            <family val="2"/>
          </rPr>
          <t>Lidberg Ulf:</t>
        </r>
        <r>
          <rPr>
            <sz val="9"/>
            <color indexed="81"/>
            <rFont val="Tahoma"/>
            <family val="2"/>
          </rPr>
          <t xml:space="preserve">
250918
Från 2026 kommer utvecklingsfinansieringen att landa på förvaltningskostnadsstället
Utvecklingen 3 år startar fakturering Q3-2024 med sista fakt Q2-2027. Ingen prisjustering 2025
Skåne och VGR stödfinansierar med 300000 vardera vilket faktureras engång 2024.
((100.287:- vardera per år (totalt 601727:-). Faktureras som engång inför varje år (halvt belopp 2024 och 2027).))</t>
        </r>
      </text>
    </comment>
  </commentList>
</comments>
</file>

<file path=xl/sharedStrings.xml><?xml version="1.0" encoding="utf-8"?>
<sst xmlns="http://schemas.openxmlformats.org/spreadsheetml/2006/main" count="3069" uniqueCount="603">
  <si>
    <t>Elektronisk remiss</t>
  </si>
  <si>
    <t>Födelseanmälan</t>
  </si>
  <si>
    <t>Händelseanalys (Nitha)</t>
  </si>
  <si>
    <t>Nationell patientöversikt</t>
  </si>
  <si>
    <t>Pascal</t>
  </si>
  <si>
    <t>Rikshandboken i barnhälsovård</t>
  </si>
  <si>
    <t>Vårdhandboken</t>
  </si>
  <si>
    <t>Stockholms läns landsting</t>
  </si>
  <si>
    <t>Landstinget Sörmland</t>
  </si>
  <si>
    <t>Region Östergötland</t>
  </si>
  <si>
    <t>Region Jönköpings län</t>
  </si>
  <si>
    <t>Region Kronoberg</t>
  </si>
  <si>
    <t>Landstinget i Kalmar län</t>
  </si>
  <si>
    <t>Region Gotland</t>
  </si>
  <si>
    <t>Landstinget Blekinge</t>
  </si>
  <si>
    <t>Region Skåne</t>
  </si>
  <si>
    <t>Region Halland</t>
  </si>
  <si>
    <t>Västra Götalandsregionen</t>
  </si>
  <si>
    <t>Landstinget i Värmland</t>
  </si>
  <si>
    <t>Region Örebro län</t>
  </si>
  <si>
    <t>Landstinget Västmanland</t>
  </si>
  <si>
    <t>Landstinget Dalarna</t>
  </si>
  <si>
    <t>Region Gävleborg</t>
  </si>
  <si>
    <t>Landstinget Västernorrland</t>
  </si>
  <si>
    <t>Region Jämtland Härjedalen</t>
  </si>
  <si>
    <t>Västerbottens läns landsting</t>
  </si>
  <si>
    <t>Region Uppsala</t>
  </si>
  <si>
    <t>Region Norrbotten</t>
  </si>
  <si>
    <t>E-klient</t>
  </si>
  <si>
    <t>Infektions-verktyget</t>
  </si>
  <si>
    <t>Gemensamt finansierade tjänster</t>
  </si>
  <si>
    <t>Valbara tjänster</t>
  </si>
  <si>
    <t>N/A</t>
  </si>
  <si>
    <t>x</t>
  </si>
  <si>
    <t xml:space="preserve"> </t>
  </si>
  <si>
    <t xml:space="preserve">  </t>
  </si>
  <si>
    <t>Faktureringsprincip</t>
  </si>
  <si>
    <t>Betalningstidpunkt(er)</t>
  </si>
  <si>
    <t>Dec, Mar, Jun, Sep</t>
  </si>
  <si>
    <t>(Se expanderade rader nedan)</t>
  </si>
  <si>
    <t>Första faktureringstillfälle</t>
  </si>
  <si>
    <t>Se det detaljerade innehållet per område genom att expandera antalet rader via "plus-tecknet" till vänster</t>
  </si>
  <si>
    <t>Obeservera att detta inte är en komplett beställningsvolym till Inera, då vissa tjänster är volymbaserade eller innehåller tilläggstjänster av engångskaraktär</t>
  </si>
  <si>
    <t>Datum</t>
  </si>
  <si>
    <t>Ändring</t>
  </si>
  <si>
    <t>Kommentar</t>
  </si>
  <si>
    <t>Sign</t>
  </si>
  <si>
    <t>Version</t>
  </si>
  <si>
    <t>Uli</t>
  </si>
  <si>
    <t>Ändringshistorik</t>
  </si>
  <si>
    <t>Gemensam infrastruktur</t>
  </si>
  <si>
    <t>Gemensam arkitektur</t>
  </si>
  <si>
    <t>Sista avtalsår avsiktsförkl.</t>
  </si>
  <si>
    <t>Invånare:</t>
  </si>
  <si>
    <t>1.0</t>
  </si>
  <si>
    <t>Gemensamma i utveckling</t>
  </si>
  <si>
    <t>Valbara i utveckling</t>
  </si>
  <si>
    <t>Sammanställning av priser och faktureringstillfällen för de delar av Ineras tjänster som hanteras av eller via Programrådets medlemmar d.v.s. Gemensamma tjänster, Valbara tjänster, Gemensamma i utveckling och Valbara i utveckling.</t>
  </si>
  <si>
    <t>Identifierings-tjänster SITHS</t>
  </si>
  <si>
    <t>Katalogtjänster HSA</t>
  </si>
  <si>
    <t>Kommunikations-tjänster Sjunet</t>
  </si>
  <si>
    <t>Utomläns- fakturering</t>
  </si>
  <si>
    <t>Kvartal förskott</t>
  </si>
  <si>
    <t>Dec,Mar,Jun,Sep</t>
  </si>
  <si>
    <t>Not.</t>
  </si>
  <si>
    <t>Total intäkt tjänst:</t>
  </si>
  <si>
    <t>Prislistan publicerad</t>
  </si>
  <si>
    <t>1.1</t>
  </si>
  <si>
    <t>Noterat fakturerat Q2 för fem valbara: Nitha, Sebra, Screening, Labmedicin och Vaccinationsrapportering</t>
  </si>
  <si>
    <t>"</t>
  </si>
  <si>
    <t>Skåne sagt upp Nitha. Betalar 2020 ut. Abonnemanget upphör 201231</t>
  </si>
  <si>
    <t>Västernorrland tillagt till Screening Livmoderhals enl. avsiktsförklaring. Prislistan 1.1 publicerad på Inera.se</t>
  </si>
  <si>
    <t>Noterat krav på SDK från programråd att de som hoppar på efter 2020 skall betala retroaktivt från 2020.</t>
  </si>
  <si>
    <t>1.2</t>
  </si>
  <si>
    <t>Noterat att Sebra inte får någon prishöjning enl. avsiktsförklaring. Priser 2019+2% gäller 2020</t>
  </si>
  <si>
    <t>Noterat att Tidbok utgår pga. negativ avsiktsförklaring.</t>
  </si>
  <si>
    <t>Pris för SDK inlagt</t>
  </si>
  <si>
    <t>Sörmland tillagt till Screening Livmoderhals. Faktureras retroaktivt och går in i Q3-faktureringen 2020</t>
  </si>
  <si>
    <t>Lagt in fastslaget pris för Egen provhantering på 0,8 kr/invånare.</t>
  </si>
  <si>
    <t>Markerat vilka regioner som köper Egen Provhantering. Dock inget pris angivet. Förvaltningen sköter fakt. 2020</t>
  </si>
  <si>
    <t>Markerat fakturerat Q1-Q3</t>
  </si>
  <si>
    <t>Klar för publicering på Inera.se i ver. 1.12</t>
  </si>
  <si>
    <t>1.3</t>
  </si>
  <si>
    <t>Publicerad på Inera.se</t>
  </si>
  <si>
    <t>Automatiserad vaccinationsrapportering avslutar fakturering efter Q3</t>
  </si>
  <si>
    <t>Noterat fakturerat Q-4 för valbara och valbara i utveckling (4 tjänster)</t>
  </si>
  <si>
    <t>Lagt till Statistiktjänst som ny valbar i utveckling</t>
  </si>
  <si>
    <t>Noterat att Sebra ej skall faktureras för 2021</t>
  </si>
  <si>
    <t>Lagt in nya priser för 2021 Gemensamma per 201007</t>
  </si>
  <si>
    <t>Lagt till Informationsutlämning Inka och digitala kallelser som ny valbar i utveckling. Dock ej prissatt</t>
  </si>
  <si>
    <t>Sebra och Vaccinationsrapportering prisnollade</t>
  </si>
  <si>
    <t>BEVAKA OM SKÅNE SKALL TILLBAKS FÖR NITHA. Upphävning aviserad. Väntar på skriftligt underlag</t>
  </si>
  <si>
    <t>OBS att just nu finns 2 mastrar. En för 2020 en för 2021</t>
  </si>
  <si>
    <t>Uppdaterat befolkningsstatistik SCB per 200930</t>
  </si>
  <si>
    <t>Uppdaterat med nya prisuppgifter 201110</t>
  </si>
  <si>
    <t>Sebra och tidbokningstjänst borttagna ur valbar 2021</t>
  </si>
  <si>
    <t>SIL-Januss tillagd som valbar i utveckling</t>
  </si>
  <si>
    <t>Faktureras separat av tjänstens förvaltning</t>
  </si>
  <si>
    <t>Lagt till Säkerhetstjänster IDP och Logg,späärr&amp;samtycke som två valbara med 0,15 som pris</t>
  </si>
  <si>
    <t>1177 Video, 1177 bild, Digitala kallelser, Infoutlämning INCA, SIL Janusmed tillagda i valbar i utveckling</t>
  </si>
  <si>
    <t>Digitalt möte, ombudstjänst, formulär inom 1177 tillagda i valbara</t>
  </si>
  <si>
    <t>Markerat att Västerbotten förfakturerats för utvecklingsram 2021</t>
  </si>
  <si>
    <t>Bytt namn på Digitala kallelser till 1177 inkorg</t>
  </si>
  <si>
    <t>Västerbotten borttaget från Egen Provhantering. Hade av misstag hamnat som kund men avböjt avs. förkl</t>
  </si>
  <si>
    <t>UPA 1.4</t>
  </si>
  <si>
    <t>Västerbotten krediterade 201130</t>
  </si>
  <si>
    <t>Kronoberg borttaget från Egen Provhantering. Hade av misstag hamnat som kund men avböjt avs. förkl</t>
  </si>
  <si>
    <t>Kronoberg krediterade 201201</t>
  </si>
  <si>
    <t>Markerat att VGR förfakturerats för utvecklingsram 2021</t>
  </si>
  <si>
    <t>Region Stockholm</t>
  </si>
  <si>
    <t>Region Sörmland</t>
  </si>
  <si>
    <t>Region Kalmar län</t>
  </si>
  <si>
    <t>Region Blekinge</t>
  </si>
  <si>
    <t>Region Värmland</t>
  </si>
  <si>
    <t>Region Västmanland</t>
  </si>
  <si>
    <t>Region Dalarna</t>
  </si>
  <si>
    <t>Region Västernorrland</t>
  </si>
  <si>
    <t>Region Västerbotten</t>
  </si>
  <si>
    <t>UPA 1.3</t>
  </si>
  <si>
    <t>Licenskostnaden fördelas solidariskt mellan landsting och regioner baserat på antal invånare.</t>
  </si>
  <si>
    <t>Förtydligat beskrivning av Eira valbar</t>
  </si>
  <si>
    <t>Lagt till Örebro som kund till Screening Livmoderhals från 2021.</t>
  </si>
  <si>
    <t>Fakturerat Örebro retroaktivt och i förskott Q1-21</t>
  </si>
  <si>
    <t>Ändrat namn Informationsförsörjning INCA</t>
  </si>
  <si>
    <t>Eira Licenser (innehåll)</t>
  </si>
  <si>
    <t>Eira 
(biblioteks- konsortium)</t>
  </si>
  <si>
    <t>Version 1.14 publicerad på Inera.se</t>
  </si>
  <si>
    <t xml:space="preserve">UPA-version öppnad </t>
  </si>
  <si>
    <t>Version 1.15 publicerad på Inera.se</t>
  </si>
  <si>
    <t>Lagt till kolumn för sammanställning total/region i flikarna valbara tjänster och valbara i utveckling</t>
  </si>
  <si>
    <t>Uppdaterat Biobanksregister med nytt sänkt årspris och angivit att slutfakturering sker Q2</t>
  </si>
  <si>
    <t>Markerat att utvecklingram 2021 faktureras kvarvarande regioner inför Q2 som engångsfakturering</t>
  </si>
  <si>
    <t>Lagt till prisuppgifter för alla tjänster, även volymbaserade i form av prognossifror fån förvaltningar</t>
  </si>
  <si>
    <t>Version 1.16 publicerad på Inera.se</t>
  </si>
  <si>
    <t>1.4</t>
  </si>
  <si>
    <t>UPA 1.5</t>
  </si>
  <si>
    <t>1.5</t>
  </si>
  <si>
    <t>UPA 1.6</t>
  </si>
  <si>
    <t>1.6</t>
  </si>
  <si>
    <t>UPA 1.7</t>
  </si>
  <si>
    <t xml:space="preserve">UPA-version 1.7 öppnad </t>
  </si>
  <si>
    <t xml:space="preserve">UPA-version 1.6 öppnad </t>
  </si>
  <si>
    <t>Noterat att Biobank slutfakturerat för året mot Q3</t>
  </si>
  <si>
    <t>Q3 fakturerades men krediterades senare</t>
  </si>
  <si>
    <t>Klar</t>
  </si>
  <si>
    <t>Prisändrad 2022</t>
  </si>
  <si>
    <t xml:space="preserve"> -</t>
  </si>
  <si>
    <t>Valbar prognos</t>
  </si>
  <si>
    <t>Väntar på avsiktsförklaring</t>
  </si>
  <si>
    <t>Beställning läkemedelsnära produkter</t>
  </si>
  <si>
    <t>OK</t>
  </si>
  <si>
    <t>Budgetcheck:</t>
  </si>
  <si>
    <t>Räknat om årsfakturering för Screening i och med att projektet pausats från halvårsskiftet.</t>
  </si>
  <si>
    <t>2109xxx</t>
  </si>
  <si>
    <t>UPA 1.8</t>
  </si>
  <si>
    <t>Årsjusteringar inför 2022</t>
  </si>
  <si>
    <t>Sil prishöjd 7mkr genom nya källor</t>
  </si>
  <si>
    <t>Utomlänslistning och Högkostnadsskydd flyttade från gemensamma i utveckling till Gemensamma tjänster</t>
  </si>
  <si>
    <t>Formulär inom 1177 (9051) namnbytt till formulärhantering</t>
  </si>
  <si>
    <t>NPÖ 9024 prishöjd med 2,5mkr</t>
  </si>
  <si>
    <t>NKK 9141 tillagd som Gemensam tjänst</t>
  </si>
  <si>
    <t>Svevac ändrad från gemensam till valbar. Samma totalintäkt. Ny fördelning mot 5 regioner gjord</t>
  </si>
  <si>
    <t>Lagt till utbudstjänst som valbar tjänst. Med rätt siffror och deltagande efter avs.förkl.</t>
  </si>
  <si>
    <t>Översättningar och kommunikation covid-19 Borttagen 2022</t>
  </si>
  <si>
    <t>Informations- utbyte blodcentraler NY! Föreslagen men Utgår 2022</t>
  </si>
  <si>
    <t>Statistiktjänsten flyttad från valbar i utveckling till valbar tjänst. Samma pris.</t>
  </si>
  <si>
    <t>Video och Bild 1177 tillagda</t>
  </si>
  <si>
    <t>Nytt verksamhetsstöd 1177 och Sil nya källor, flyttade till valbara i utveckling (under avsiktsförklaring).</t>
  </si>
  <si>
    <t>Biobank borttagen från Gemensam. Nedlagd.</t>
  </si>
  <si>
    <t>Pris basabonnemang</t>
  </si>
  <si>
    <t>Klagomålshantering tillagd som valbar i utveckling under avsiktsförklaring</t>
  </si>
  <si>
    <t>Lagt till några KST-nummer</t>
  </si>
  <si>
    <t>Markerat  att Uvecklingsram Umo/YOUMO och Video/distans skall vänta med Q1-fakturering</t>
  </si>
  <si>
    <t>Hitta &amp; jämför hjälpmedel flyttad till ev. valbar i utv. AvsFörkl dragits tillbaka. Sannolikt utvecklingsram 2022</t>
  </si>
  <si>
    <t>Laboratoriemedicen utgår från 2022 och ingår i den höjda faktureringen för NPÖ</t>
  </si>
  <si>
    <t>Beslutat att underlag för befolkningsfördelning skall grundas på SCB augusti 2021 (ej sept)</t>
  </si>
  <si>
    <t>UPA1.91</t>
  </si>
  <si>
    <t>Lagt upp UPA 1.91</t>
  </si>
  <si>
    <t xml:space="preserve">Delat Umo och Youmo där Youmo får eget pris som valbar tjänst (samma kst). Fördelat om 1885000:- </t>
  </si>
  <si>
    <t>Lagt in rätt värden och hantering av PU, Säkerhetstjänster IDP och Samtycke/spärr/logg.</t>
  </si>
  <si>
    <t>UPA1.92</t>
  </si>
  <si>
    <t>Lagt upp UPA 1.92</t>
  </si>
  <si>
    <t>Lagt till att UMO &amp; Youmo utreds igen och faktureras inte ännu för Q1-22</t>
  </si>
  <si>
    <t>Kronoberg har laggts till för Egen provhantering</t>
  </si>
  <si>
    <t>Tagit bort Youmo som valbar tjänst. Kommer åter att ingå i Umo 2022</t>
  </si>
  <si>
    <t>UMO (Youmo)</t>
  </si>
  <si>
    <t>Markerat att Video &amp; Distans fakturerats manuellt för Q1-22 till 21-års priser</t>
  </si>
  <si>
    <t>Markerat att Umo Fakturerats manuellt för Q1 och skall läggas in för fakturering via KP</t>
  </si>
  <si>
    <t>Lagt till info om alla Q1-faktureringar</t>
  </si>
  <si>
    <t>Noterat att Utvecklingsram faktureras manuellt helår 2022 (faktura ut i januari 2022)</t>
  </si>
  <si>
    <t>2.0</t>
  </si>
  <si>
    <t>UPA 2.01</t>
  </si>
  <si>
    <t>Öppnat UPA</t>
  </si>
  <si>
    <t>Lagt till Västmanland i "Bild i 1177 ". Västmanland faktureras separat för Q1 och går in i gemensamfakturering för Q2</t>
  </si>
  <si>
    <t>Lagt till Gävleborg i egen provhantering 211223. Faktureras Q1 separat sedan in i totalfaktureringen</t>
  </si>
  <si>
    <t>Förtydligat faktureringsprincip för Hjälpmedelstjänsten, och att den består av abonnemang + rörlig del enl. Inera.se</t>
  </si>
  <si>
    <t>Lagt tillbaks siffror för fakturering Video &amp; distansmöte Q2. Ny prisstruktur inför Q3.</t>
  </si>
  <si>
    <t>Egen provhantering Stockholm faktureras gemensamt men till eget pris.</t>
  </si>
  <si>
    <t>Noterat osäkert KST Tidbokningstjänst. Hur skall det faktureras?</t>
  </si>
  <si>
    <t>Utveckling Nu tidbokningstjänst (Gemensam i utveckling) Nytt KST för fakt. 8364</t>
  </si>
  <si>
    <t>Lagt till Nytt verksamhetsstöd 1177 Vårdguiden på telefon, som valbar i utv. Manuell fakt q1-2 och sedan in i löpande fakturering</t>
  </si>
  <si>
    <t>Lagt till SDK som valbar tjänst. Dock ingen abonnemangsfakturering 2022</t>
  </si>
  <si>
    <t>UPA 2.02</t>
  </si>
  <si>
    <t>Publicerat version 2.02 på Inera.se</t>
  </si>
  <si>
    <t>Bytt namn på tjänsten Utmlänslistning till 1177 Listning</t>
  </si>
  <si>
    <t>2.01</t>
  </si>
  <si>
    <t>Delat upp priser för Video &amp; distansmöte i två separata artiklar och angivit nya priser från 220701.</t>
  </si>
  <si>
    <t>Video &amp; distans Flerpartsmöte</t>
  </si>
  <si>
    <t>Video och distans Infrastruktur</t>
  </si>
  <si>
    <t>SLL eget pris men med i Q-fakt!</t>
  </si>
  <si>
    <t>Ändrat namn på Intygstjänster till Intygstjänster Webcert</t>
  </si>
  <si>
    <t>Intygstjänster Webcert</t>
  </si>
  <si>
    <t>2.02</t>
  </si>
  <si>
    <t>UPA 2.03</t>
  </si>
  <si>
    <t>Justerat formler för Verksamhetsstöd 1177</t>
  </si>
  <si>
    <t>Uppdaterat årsprognos för Eira Licenser</t>
  </si>
  <si>
    <t>UPA 2.23</t>
  </si>
  <si>
    <t>Prognos! Faktureras kvartalsvis i förskott av förvaltning med volymsjusteringar i efterskott. Abonnemangspriset baseras på av kunden redovisad inköpsvolym. Tillkommer rörlig avgift enl. prislista på Inera.se</t>
  </si>
  <si>
    <t>Justerat text om fakturering Hjälpmedelstjänsten (förskott men ändringar i efterskott)</t>
  </si>
  <si>
    <t>Lagt till Norrbotten i Video&amp;Distans Infrastruktur. Automatisk fakt från Q4. Manuell fakturering görs för Q3</t>
  </si>
  <si>
    <t>Gävleborg tillagt i PU-tjänsten</t>
  </si>
  <si>
    <t>Värmland och Västerbotten tillagt till Säkerhetstjänster IDP</t>
  </si>
  <si>
    <t>Västerbotten tillagt till Säkerhetstjänster logg, spärr &amp; samtycke</t>
  </si>
  <si>
    <t>Lagt till Säkerhetstjänster Autentisering som artikel under valbara tjänster</t>
  </si>
  <si>
    <t>Går mot projekt tills Q2-23</t>
  </si>
  <si>
    <t>Lagt till Statistiktjänst export under Valbara tjänster i utveckling. Engångsfakturering 2022 sedan kvartalsvis.</t>
  </si>
  <si>
    <t>Lagt till SIL tre nya källor. Olika priser och olika regioner. Siffrorna sammanslagna. Faktureras manuellt engång 2022</t>
  </si>
  <si>
    <t>Totalt/Region</t>
  </si>
  <si>
    <t>Redigerat texter så LT ersatts av Region</t>
  </si>
  <si>
    <t>Lagt till Terminologitjänst för 2022 som valbar i utveckling. OBS engångsfakturering hela året</t>
  </si>
  <si>
    <t>Januari</t>
  </si>
  <si>
    <t>2.23</t>
  </si>
  <si>
    <t>Version 2.23 publicerad på Inera.se</t>
  </si>
  <si>
    <t>UPA.2.24</t>
  </si>
  <si>
    <t>UPA 2.24 öppnad</t>
  </si>
  <si>
    <t>Stängd</t>
  </si>
  <si>
    <t>Öppnad UPA 2023</t>
  </si>
  <si>
    <t>UPA 3.0</t>
  </si>
  <si>
    <t>Uppdaterat befolkningstal</t>
  </si>
  <si>
    <t>Prisändrad 2023</t>
  </si>
  <si>
    <t>Revideringar inför 2023</t>
  </si>
  <si>
    <t>Not</t>
  </si>
  <si>
    <t>Verifierad</t>
  </si>
  <si>
    <t>Verifierad mot budget</t>
  </si>
  <si>
    <t>IAM IDP 9146 har från 2023 en del (8.972tkr) som gemensamfinansierad (tagit del av Säkerhetstjänster)</t>
  </si>
  <si>
    <t>Säkerhetstjänster 9008 har minskat gemensam del till 6.769tkr. Övrigt hamnar i stället på IAM IDP (9146)</t>
  </si>
  <si>
    <t>Formulärhantering har prissatts från 2023 där SLL har eget pris</t>
  </si>
  <si>
    <t>1177 VG på telefon Stockholm prisändrat. Övriga reg oförändrat (Gemensam tjänst)</t>
  </si>
  <si>
    <t>Stockholm betalar 2023 75% av 2022. 2024 minskar det ytterligare till 50%</t>
  </si>
  <si>
    <t>Säkerhets-tjänster Logg, spärr &amp; samtycke</t>
  </si>
  <si>
    <t>Säkerhetstjänster IdP valbar har bytt KST och namn till IAM IdP. Oförändrat pris</t>
  </si>
  <si>
    <t>Säkerhetstjänster Autentisering valbar har bytt KST och namn till IAM Autentisering. Oförändrat pris</t>
  </si>
  <si>
    <t>Justerat prognos för Eira licenser valbar</t>
  </si>
  <si>
    <t>Informations- utlämning till kvalitetsregister</t>
  </si>
  <si>
    <t>Egen provhantering valbar. Prisändrad från 0,80:-/invånare till 1,30:- Stockholm separat pris</t>
  </si>
  <si>
    <t xml:space="preserve">SIL Utveckling 2022 &amp; utökad förvaltning avslutas (valbar i utveckling) </t>
  </si>
  <si>
    <t>Screening livmoderhals borttagen</t>
  </si>
  <si>
    <t>Gävleborg tillagt till Video &amp; Distans Infrastruktur. Fakt från Q1-23</t>
  </si>
  <si>
    <r>
      <t xml:space="preserve">Svevac valbar nytt pris för två återstående regioner. Stänger efter Q2-23 </t>
    </r>
    <r>
      <rPr>
        <b/>
        <sz val="11"/>
        <color theme="1"/>
        <rFont val="Calibri"/>
        <family val="2"/>
        <scheme val="minor"/>
      </rPr>
      <t>Faktureras manuellt 2023!!</t>
    </r>
  </si>
  <si>
    <t>Statistiktjänst Export tillkommer. I utveckling Q1 sedan mot tjänsteförvaltning</t>
  </si>
  <si>
    <t>Terminologitjänst läggs till Q-fakt 2023</t>
  </si>
  <si>
    <t>Delavstämt med Netgain 221028</t>
  </si>
  <si>
    <t>Uppdaterat Hjälpmedelstjänsten med nya prognossiffror abonnemang 2023</t>
  </si>
  <si>
    <t>Uppdaterat e-klient med nya prognossiffror 2023</t>
  </si>
  <si>
    <t>1177 tidbok pausar fakturering tillfälligt Q1 i väntan på nytt pris. Q1 faktureras retroaktivt när pris är klart.</t>
  </si>
  <si>
    <t>Delavstämt med Netgain 221108</t>
  </si>
  <si>
    <t>Lagt till Utvidgning Underskriftstjänst Valbar i utveckling. Väntar avsiktsförklaring</t>
  </si>
  <si>
    <t>Lagt till ViSam Valbar i utveckling. Väntar avsiktsförklaring</t>
  </si>
  <si>
    <t>Bastjänsten Statistiktjänsten, döps om till Statistiktjänst Oganisationsstatistik</t>
  </si>
  <si>
    <t>IAM Autentisering Västernorrland kommit till</t>
  </si>
  <si>
    <t>Delavstämt med Netgain 221114</t>
  </si>
  <si>
    <t>Avisering Ev. prissänkning 1177 e-tjänster 1/1 2024</t>
  </si>
  <si>
    <t>Höjt abonnemangspris för SIL 2023 till 44.374 tkr efter införande av nya källor (Gemensam tjänst enl. avsiktsförkl.)</t>
  </si>
  <si>
    <t>Statistiktjänst Organisations-statistik</t>
  </si>
  <si>
    <t>3.0</t>
  </si>
  <si>
    <t>Låst och publicerad som prel. På Inera.se</t>
  </si>
  <si>
    <t>UPA 3.1</t>
  </si>
  <si>
    <t>Öppnat UPA 3.1</t>
  </si>
  <si>
    <t>Lagt till prognos 1177 Inkorg (valbar) baserat på Q3-2022</t>
  </si>
  <si>
    <t>Kommentar:</t>
  </si>
  <si>
    <t>Lagt till prognos Digitalt möte baserat på jan-nov 2022 och upprundat något</t>
  </si>
  <si>
    <t>Överskjutande SMS &amp; Inloggnings-kostnader Prel</t>
  </si>
  <si>
    <t>Överskjutande utöver 18,2 mkr</t>
  </si>
  <si>
    <t>Lagt till överskjutande fakt. kostnader SMS &amp; Inlog för 1177 e-tjänster under Gemensamma. Preliminärt efter utfall 2022</t>
  </si>
  <si>
    <t>3.1</t>
  </si>
  <si>
    <t>Låst och publicerad i första version 2023 på Inera.se</t>
  </si>
  <si>
    <t>Befintlig underskriftstjänst inlagd under valbara tjänster. Inga kunder dock tills nya tjänsten lanseras mitten 2023</t>
  </si>
  <si>
    <t>UPA 3.2</t>
  </si>
  <si>
    <t>Öppnat UPA 3.2</t>
  </si>
  <si>
    <t>Pris för Utökad underskriftstjänst utveckling, tillagd under Valbara i utveckling</t>
  </si>
  <si>
    <t>Volymbaserad. Faktureras av förvaltning</t>
  </si>
  <si>
    <t>Bild (i 1177 på telefon)</t>
  </si>
  <si>
    <t>Video (i 1177 på telefon)</t>
  </si>
  <si>
    <t>Uppdaterat tjänster med nya 1177-namn</t>
  </si>
  <si>
    <t>Tillagt pris för Symptombedömning och hänvisning 10 regioner 7,20:-/invånare</t>
  </si>
  <si>
    <t>Separat fakturering mars 2023. Därefter kvartalsvis förskott.</t>
  </si>
  <si>
    <t>Uppdaterat "1177 VG-namn"</t>
  </si>
  <si>
    <t xml:space="preserve">1177 på telefon </t>
  </si>
  <si>
    <t>1177.se</t>
  </si>
  <si>
    <t>Lagt till Västmanland för Video och Distans Flerpartsmöte. Fakt auto från Q2. Förv. Fakturerar feb-mars manuellt</t>
  </si>
  <si>
    <t>Ändringar avstämt med Netgain inför Q2-fakturering</t>
  </si>
  <si>
    <t>3.2</t>
  </si>
  <si>
    <t>UPA 3.3 öppnad</t>
  </si>
  <si>
    <t>1177 journal</t>
  </si>
  <si>
    <t>1177 högkostnadsskydd</t>
  </si>
  <si>
    <t>1177 rådgivningsstöd webb</t>
  </si>
  <si>
    <t>1177  stöd och behandlings-plattform</t>
  </si>
  <si>
    <t>1177 listning</t>
  </si>
  <si>
    <t xml:space="preserve">1177 inkorg </t>
  </si>
  <si>
    <t>Justerat alla 1177-namn till versaler i namn efter 1177…</t>
  </si>
  <si>
    <t>Justerat namn på utvecklingsram till 2023</t>
  </si>
  <si>
    <t>Övergår från utveckling 2024</t>
  </si>
  <si>
    <t>UPA 3.3</t>
  </si>
  <si>
    <t>Lagt in Terminologitjänst i Valbara tjänster. Dock ingen fakt. under 2023 då samma belopp faktureras utvecklingsprojektet</t>
  </si>
  <si>
    <r>
      <t xml:space="preserve">Utökad underskriftstjänst tillagd. </t>
    </r>
    <r>
      <rPr>
        <b/>
        <sz val="11"/>
        <color theme="1"/>
        <rFont val="Calibri"/>
        <family val="2"/>
        <scheme val="minor"/>
      </rPr>
      <t>MANUELL Fakt från Q3-23</t>
    </r>
    <r>
      <rPr>
        <sz val="11"/>
        <color theme="1"/>
        <rFont val="Calibri"/>
        <family val="2"/>
        <scheme val="minor"/>
      </rPr>
      <t xml:space="preserve"> pga osäkerhet om man blir klar.</t>
    </r>
  </si>
  <si>
    <t>Statistiktjänst Export införd som valbar för Q-fakt Q3 och löpande mot KST: 9121</t>
  </si>
  <si>
    <t>Utveckling Statistiktjänst Export Upphör fakturering</t>
  </si>
  <si>
    <t>Ändringar avstämt med Netgain inför Q3-fakturering</t>
  </si>
  <si>
    <t>Lagt till 18 tomma valbara för kommande tjänster</t>
  </si>
  <si>
    <t>Bevaka SLL´s pris för 1177 på telefon och gällande rabatter</t>
  </si>
  <si>
    <t>Lagt till Underskriftstjänst förvaltning inför fakt Q3 10 regioner 0,73 öre/inv.</t>
  </si>
  <si>
    <t>Ändringar Underskriftstjänst avstämt med Netgain inför Q3-fakturering</t>
  </si>
  <si>
    <t>Lagt till 1177 tidbok i förvaltning. Fakturering påbörjas Q1-2024.</t>
  </si>
  <si>
    <t>3.3</t>
  </si>
  <si>
    <t>UPA 3.4</t>
  </si>
  <si>
    <t xml:space="preserve">UPA 3.4 öppnad </t>
  </si>
  <si>
    <t>Utbudstjänsten pausar fakturering från Q3</t>
  </si>
  <si>
    <t>Notering att SDK drivs vidare av Inera fram till 1/4-24. Därefter tas tjänsten över av DIGG. Fortatt ingen regionsfakturering</t>
  </si>
  <si>
    <t>Korrigerat priset för 1177 tidbok inför helårsfakturering enl. avsiktsförklaring i dec 2022.</t>
  </si>
  <si>
    <t>Noterat fakturerat 1177 Tidbok helår 2023</t>
  </si>
  <si>
    <t>Noterat att Västerbotten anslutit till PU redan i april 2023</t>
  </si>
  <si>
    <t>Justerat e-klient baserat på prognos 2023 +4%</t>
  </si>
  <si>
    <t>Statistiktjänst export</t>
  </si>
  <si>
    <t>Pausad</t>
  </si>
  <si>
    <t>Väntar Avsiktsförkl</t>
  </si>
  <si>
    <t>Justerat upp 1177 inkorgs prognos med halvår 2023 som bas.</t>
  </si>
  <si>
    <t>Prel 3.4</t>
  </si>
  <si>
    <t>UPA 3.5</t>
  </si>
  <si>
    <t>UPA 3.5 öppnad</t>
  </si>
  <si>
    <t>Korrigerat text i faktureringsprincip för formulärtjänsten till "Kvartal i förskott"</t>
  </si>
  <si>
    <t>Korrigerat 1177 Formulärtjänsten att rabatterat pris för Stockholm upphör och alla regioner betalar efter givet invånarpris 2024</t>
  </si>
  <si>
    <t>Prel 3.5</t>
  </si>
  <si>
    <t>Prel 3.6</t>
  </si>
  <si>
    <t>UPA 3.6 öppnad</t>
  </si>
  <si>
    <t>Noterat ingen prisökning 2024 1177 inkorg</t>
  </si>
  <si>
    <t>Prishöjt Symtombedömning och hänvisning till 7,79:- 2024</t>
  </si>
  <si>
    <t>Justerat celler för exakt invånarpris</t>
  </si>
  <si>
    <t>Skickat till Netgain</t>
  </si>
  <si>
    <t>Prel 3.7</t>
  </si>
  <si>
    <t>Öppnat prel 3.7</t>
  </si>
  <si>
    <t>Uppdaterat med nya befolkningstal per 2023/08</t>
  </si>
  <si>
    <t>Justerat beräkning gemensamma i utveckling</t>
  </si>
  <si>
    <t>Gått igenom och prickat mot inmatningar i KP. Noterat tillkommande regioner…</t>
  </si>
  <si>
    <t>Halland och Dalarna tillagda för Underskriftstjänst Web/API</t>
  </si>
  <si>
    <t xml:space="preserve">Laggt till Uppsala, Gottland och Norrbotten i IAM Autentisering </t>
  </si>
  <si>
    <t>Verksamhetsstöd 1177 på telefon upphör fakturering efter Q4-2023 (valbar i utveckling)</t>
  </si>
  <si>
    <t>Ingen regionsfakturering</t>
  </si>
  <si>
    <t>Utbudstjänsten
PAUSAD!</t>
  </si>
  <si>
    <t>Rensat inaktuell info och tagit bort tjänster som stängs 2024. Ändrat färgsättning och layouter, rensat kommentarer</t>
  </si>
  <si>
    <t>Prel 3.8</t>
  </si>
  <si>
    <t>Öppnat prel 3.8</t>
  </si>
  <si>
    <t>Utveckling ny 1177-app</t>
  </si>
  <si>
    <t>Barn och ungas rätt till information i 1177</t>
  </si>
  <si>
    <t>Städat inaktuella ev. avsiktsförklaringar och tagit bort egenfinansierade projekt</t>
  </si>
  <si>
    <t xml:space="preserve">UPA 3.9 öppnad </t>
  </si>
  <si>
    <t>Sammanhållen planering tillagd som "väntar avsiktsförklaring" i Valbara i utveckling. Utan pris!</t>
  </si>
  <si>
    <t>Prel 3.9</t>
  </si>
  <si>
    <t>Uppdaterat med pågående och planerade intresseanmälningar och avsiktsförklaringar</t>
  </si>
  <si>
    <t>Prel 4.0</t>
  </si>
  <si>
    <t>Rensat formler för invånarpris valbara</t>
  </si>
  <si>
    <t>Stockholm rabatt</t>
  </si>
  <si>
    <t>Notering</t>
  </si>
  <si>
    <t>Prognos. Faktureras av förvaltning</t>
  </si>
  <si>
    <t>Prognos 2023. Faktureras av förvaltning</t>
  </si>
  <si>
    <t>Lagt till Sammanhållen planering valbar i utveckling 2/3 av utvecklingen 2024</t>
  </si>
  <si>
    <t>Totalt /region</t>
  </si>
  <si>
    <t>Autentiserings-tjänst SITHS</t>
  </si>
  <si>
    <t>Bytt namn från IAM IDP Gemensam del  och valbar, till Legitimeringstjänst IdP för medarbetare</t>
  </si>
  <si>
    <t>Ändrat namn och KST på IAM Autentisering (egna anslutningar) till Autentiseringstjänst SITHS och bytt KST till 9003</t>
  </si>
  <si>
    <t>4.0</t>
  </si>
  <si>
    <t>Meddelat Ineras Programråd via Ineras Kansli</t>
  </si>
  <si>
    <t>4.1</t>
  </si>
  <si>
    <t>UPA 4.1 öppnad</t>
  </si>
  <si>
    <t>Lagt till utfallssiffror 2023 som prognos 2024 för överskjutande SMS och inlogg</t>
  </si>
  <si>
    <t>UPA 4.1</t>
  </si>
  <si>
    <t>UPA 4.2</t>
  </si>
  <si>
    <t>UPA 4.2 öppnad</t>
  </si>
  <si>
    <t>Fakturerat helår 2024</t>
  </si>
  <si>
    <t>Helår i förskott baserat på regionernas inventering av antal PC</t>
  </si>
  <si>
    <t>Justerat ändrade principer för fakturering av e-klient (helår förskott) och uppdaterat siffror med gjord årsfakturering 2024</t>
  </si>
  <si>
    <t>4.2</t>
  </si>
  <si>
    <t>UPA 4.3</t>
  </si>
  <si>
    <t>UPA 4.3 öppnad</t>
  </si>
  <si>
    <t>Programråd meddelat om uppdaterad version 4.2 via mail från kansli</t>
  </si>
  <si>
    <t>Noterat i namn att Legitimeringstjänst Idp finns både som valbar och gemensam.</t>
  </si>
  <si>
    <t>Säkerhetstjänster gemensam</t>
  </si>
  <si>
    <r>
      <t xml:space="preserve">Uppsala och Östergötland har kommit till Statistiktjänst Export. Fakt från Q1-24 (manuell) + retro utv. </t>
    </r>
    <r>
      <rPr>
        <b/>
        <sz val="11"/>
        <color theme="1"/>
        <rFont val="Calibri"/>
        <family val="2"/>
        <scheme val="minor"/>
      </rPr>
      <t>Meddelat Netgain</t>
    </r>
    <r>
      <rPr>
        <sz val="11"/>
        <color theme="1"/>
        <rFont val="Calibri"/>
        <family val="2"/>
        <scheme val="minor"/>
      </rPr>
      <t>!</t>
    </r>
  </si>
  <si>
    <t>Lagt till att Örebro tillkommit till Autentiseringstjänst SITHS. Inlagt i ServiceNow enl. fakturafil 240514</t>
  </si>
  <si>
    <t>Noterat Halland avslut 2025 1177 Video</t>
  </si>
  <si>
    <t>Värmland tillagt Symtombedömning och hänvisning 5/3. Manuell fakt 5/3-30/6 Därefter auto från KP-fil. Meddelat Netgain</t>
  </si>
  <si>
    <t>Lagt in ny prognos 2024 för Digitalt möte</t>
  </si>
  <si>
    <t>V. 4.4 Publicerad på Inera.se</t>
  </si>
  <si>
    <t>4.3</t>
  </si>
  <si>
    <t xml:space="preserve">UPA 4.4 öppnad      </t>
  </si>
  <si>
    <t>Prel 2025</t>
  </si>
  <si>
    <t>Räknat upp alla priser och prognoser med 1%</t>
  </si>
  <si>
    <t>Halland avslut 1177 Video från årsskifte</t>
  </si>
  <si>
    <t>Sammanhållen planering (valb i utv) fakturerar halva beloppet (+1%) jämfört med 2024, fördelat på Q1 &amp; Q2</t>
  </si>
  <si>
    <t>Pris baserat på 60% deltagande + separat tilläggsfinansiering av Skåne och VGR</t>
  </si>
  <si>
    <t>Skåne och VGR kompletteringsfinansierar</t>
  </si>
  <si>
    <t>Lagt till Invånarens samtycken i 1177 som Valbar i utveckling. In i SN från Q1-fakt</t>
  </si>
  <si>
    <t xml:space="preserve">1177 tidbokning
</t>
  </si>
  <si>
    <t>Gemensam från 2025</t>
  </si>
  <si>
    <t>Lagt till Skåne som kund i 1177 Video från 2025</t>
  </si>
  <si>
    <t>Ändrat Personuppgiftstjänst från valbar till gemensam 2025</t>
  </si>
  <si>
    <t>Underskrifts-tjänst web/API</t>
  </si>
  <si>
    <t>1177 Formulärhantering. Stockholm avslutar från 2025</t>
  </si>
  <si>
    <t>Terminologi-tjänst</t>
  </si>
  <si>
    <t>Prognos 2025</t>
  </si>
  <si>
    <t>Justerat prognos 2025 för Digitalt möte</t>
  </si>
  <si>
    <t>Justerat befolkningsprognos bas juli 2024</t>
  </si>
  <si>
    <t>Efter årsslut 2025</t>
  </si>
  <si>
    <t>Utvecklingsram 2025</t>
  </si>
  <si>
    <t>Legitimeringstjänst IdP för medarbetare gemensam</t>
  </si>
  <si>
    <t>Justerat upp abonnemang för 1177 Symtombedömning och hänvisning till 8,88:-/inv i överenskommelse med regionerna</t>
  </si>
  <si>
    <t>Lagt till Listningsfunktion i 1177 SBH med prisjusterat 1% till 2,11:-/inv.</t>
  </si>
  <si>
    <t>Preliminär 2025 öppnad</t>
  </si>
  <si>
    <t>Per invånare och år</t>
  </si>
  <si>
    <t>Pris per invånare och år:</t>
  </si>
  <si>
    <t>Ändrat namn på tjänsten NKK till 1177 för vårdpersonal</t>
  </si>
  <si>
    <t>Uppdaterat med gällande befolkningssiffror för 2025</t>
  </si>
  <si>
    <t>Stockholm tillagd i Terminologitjänst</t>
  </si>
  <si>
    <t>Listningstjänst i SBH justerat pris till 2,13 kr/inv. pga ökade leverantörskostnader</t>
  </si>
  <si>
    <t>Korrigerat totalsumma intäkt 1177 på telefon med Stockholms rabatt.</t>
  </si>
  <si>
    <t>Korrigerat bakgrundsinfo listning i 1177 SBH</t>
  </si>
  <si>
    <t>1177 Ombudstjänst</t>
  </si>
  <si>
    <t>Korrigerat pris för HSA med + 8% enl beslut programråd under 2024. Meddelat Netgain!</t>
  </si>
  <si>
    <t>Städad och publicerad på Inera.se</t>
  </si>
  <si>
    <t>5.0</t>
  </si>
  <si>
    <t>Faktureras i januari för helår 2025</t>
  </si>
  <si>
    <t>Engång helår</t>
  </si>
  <si>
    <t>Ingen regionsfakt.</t>
  </si>
  <si>
    <t>Invånarens samtycken på 1177</t>
  </si>
  <si>
    <t>UPA 5.1</t>
  </si>
  <si>
    <t>Öppnat UPA 5.1</t>
  </si>
  <si>
    <t>Justerat invånarpris 1177 SBH till 8,80 kr/inv Meddelat Netgain</t>
  </si>
  <si>
    <t>Hjälpmedels-tjänsten abonnemang
(ej volym)</t>
  </si>
  <si>
    <t>Prognos 2025 inkl 1% indexhöjning. Faktureras av förvaltning</t>
  </si>
  <si>
    <t>Justerat Hjälpmedelstjänsten med rätt prognos baserat på Q1-faktura</t>
  </si>
  <si>
    <t>1177 inloggningsportal (e-tjänster)</t>
  </si>
  <si>
    <t>Bytt namn 1177 e-tjänster till 1177 inloggningsportal</t>
  </si>
  <si>
    <t>5.1</t>
  </si>
  <si>
    <t>UPA 5.2</t>
  </si>
  <si>
    <t>Öppnat UPA 5.2</t>
  </si>
  <si>
    <t>Ändrat fakturering e-klient till faktiska siffror 2025</t>
  </si>
  <si>
    <t>Lagt in verklig fakturering överskjutande SMS&amp;Inlogg 2025</t>
  </si>
  <si>
    <t>Utfall 2024</t>
  </si>
  <si>
    <t>5.2</t>
  </si>
  <si>
    <t>UPA 5.3</t>
  </si>
  <si>
    <t>Lagt till Västernorrland till Statistiktjänst Export. Meddelat SN/Netgain</t>
  </si>
  <si>
    <t>Sammanhållen planering etapp 1 avslutar utvecklingsfakturering efter Q2. Meddelat SN/Netgain</t>
  </si>
  <si>
    <t>Separerat 1177 Formulärhantering i två artiklar valbar resp gem. med nya invånarpriser. Giltigt från Q2-25 Best. i SN</t>
  </si>
  <si>
    <t>Nytt pris från Q2</t>
  </si>
  <si>
    <t>Gemensam del från Q2-2025</t>
  </si>
  <si>
    <t>Korr.fakt Q2-2025</t>
  </si>
  <si>
    <t>1177 formulär- hantering valbar
(delad från Q2)</t>
  </si>
  <si>
    <t>5.3</t>
  </si>
  <si>
    <t>UPA 5.4</t>
  </si>
  <si>
    <t xml:space="preserve">Öppnat UPA 5.4 </t>
  </si>
  <si>
    <t>Lagt till Elektronisk beställning och förv. av lab.undersökningar utv 3 kvartal 2025</t>
  </si>
  <si>
    <t>8483 (2903)</t>
  </si>
  <si>
    <t>Publicerad 5.3 på Inera.se</t>
  </si>
  <si>
    <t>Publicerat 5.4 på Inera.se</t>
  </si>
  <si>
    <t>C</t>
  </si>
  <si>
    <t>Öppnat UPA 5.5</t>
  </si>
  <si>
    <t>Bindningstid: 2025-09-01</t>
  </si>
  <si>
    <t>Bindningstid: 2027-06-01</t>
  </si>
  <si>
    <t>Bindningstid: 2027-06-30</t>
  </si>
  <si>
    <t>Bindningstid: 2025-12-31</t>
  </si>
  <si>
    <t>Lagt till bindningstider för StatistikOrg, Statistik Export, Underskriftstjänst, Symtombedömning &amp; hänvisning samt Terminologitjänst.</t>
  </si>
  <si>
    <t>5.4</t>
  </si>
  <si>
    <t>UPA 5.5</t>
  </si>
  <si>
    <t>5.5</t>
  </si>
  <si>
    <t>Publicerat 5.5 på Inera.se</t>
  </si>
  <si>
    <t>UPA 5.6</t>
  </si>
  <si>
    <t>Öppnat UPA 5.6</t>
  </si>
  <si>
    <t>Noterat att Stockholm lämnar 1177 Ombudstjänst. Effektueras 261231</t>
  </si>
  <si>
    <t>Förenklad utgivning SITHS eID</t>
  </si>
  <si>
    <t>Fortsatt utveckling 1177 för vårdpersonal​</t>
  </si>
  <si>
    <t>Väntar intresseanmälan</t>
  </si>
  <si>
    <t>1177 sammanhållen planering Steg 2</t>
  </si>
  <si>
    <t>Fristående hänvisningsstöd (RGS webb 2.0)​</t>
  </si>
  <si>
    <t>Uppdaterat kommande avsiktsförklaringar och intresseanmälningar utveckling</t>
  </si>
  <si>
    <t>Uppdaterat 1177 på telefon med korrekta siffror efter missad prisjustering 2025</t>
  </si>
  <si>
    <t>Q3 fakt manuellt</t>
  </si>
  <si>
    <t>Bindningstid: 2028-06-30</t>
  </si>
  <si>
    <t>Ny tjänst under pågående utv.</t>
  </si>
  <si>
    <t>Lagt till 1177 samtycken under valbara tjänster. Ej meddelat SN &amp; Netgain. Manuell Q3-fakturering 2025</t>
  </si>
  <si>
    <t>Legitimerings-tjänst IdP för medarbetare Bas (valbar)</t>
  </si>
  <si>
    <t>Legitimerings-tjänst IdP för medarbetare Plus (valbar)</t>
  </si>
  <si>
    <t>Ny 250605</t>
  </si>
  <si>
    <t>Lagt till artikeln IDP-Plus som egen kolumn  under Valbart och bytt namn på Bas.</t>
  </si>
  <si>
    <t>Väntar</t>
  </si>
  <si>
    <t>1177 samtycken förvaltning
(Ny Q3-25)</t>
  </si>
  <si>
    <t>5.6</t>
  </si>
  <si>
    <t>Publicerat 5.6 på Inera.se</t>
  </si>
  <si>
    <t>UPA 5.7</t>
  </si>
  <si>
    <t>Öppnat UPA 5.7</t>
  </si>
  <si>
    <t>Prel. Gemensamt region helår 2026
Prisbas totalintäkt</t>
  </si>
  <si>
    <t>Pris 2026 totalt:</t>
  </si>
  <si>
    <t>Prel Gemensamma i utveckling 2026</t>
  </si>
  <si>
    <t>Priser 2026 totalt:</t>
  </si>
  <si>
    <t>Prel Valbara tjänster 2026</t>
  </si>
  <si>
    <t>Priser 2026 per invånare och år:</t>
  </si>
  <si>
    <t>Prel Valbara i utveckling 2026</t>
  </si>
  <si>
    <t>Verifierat pris 2026</t>
  </si>
  <si>
    <t>Prisjustering</t>
  </si>
  <si>
    <t>Verifierat pris 2026 mot budget</t>
  </si>
  <si>
    <t>Ombalans -1,5mkr</t>
  </si>
  <si>
    <t>Notera</t>
  </si>
  <si>
    <t>1177 för vårdpersonal</t>
  </si>
  <si>
    <t>Ombalans +4,5mkr</t>
  </si>
  <si>
    <t>Prishöjs ej 2026</t>
  </si>
  <si>
    <t>Verifierat pris mot budget 2026</t>
  </si>
  <si>
    <t>Prisjust inv.pris</t>
  </si>
  <si>
    <t>Gammalt inv pris</t>
  </si>
  <si>
    <t>Lägre bud</t>
  </si>
  <si>
    <t>Högre bud</t>
  </si>
  <si>
    <t>Digitalt möte (avvecklas)</t>
  </si>
  <si>
    <t>Hög bud</t>
  </si>
  <si>
    <t>Låg bud</t>
  </si>
  <si>
    <t>Loggtjänst</t>
  </si>
  <si>
    <t xml:space="preserve"> +1% 2026</t>
  </si>
  <si>
    <t>2026 v.1</t>
  </si>
  <si>
    <t>Kopierat UPA 5.7 för prel 2026 v.1</t>
  </si>
  <si>
    <t xml:space="preserve"> +1% 2026 </t>
  </si>
  <si>
    <t>Manuellt fakt Q2-2025</t>
  </si>
  <si>
    <t>Endast fakt Q1-2026 sedan avslut</t>
  </si>
  <si>
    <t>Elektronisk beställning och svar av lab.undersökningar (bara Q1-2026)</t>
  </si>
  <si>
    <t>Dec</t>
  </si>
  <si>
    <t>1/4 av projektet 2026</t>
  </si>
  <si>
    <t>ingen indexhöjning 2026</t>
  </si>
  <si>
    <t>Fel pris. Höjning halvår 2025</t>
  </si>
  <si>
    <t>0,45:-/inv + 1%</t>
  </si>
  <si>
    <t>0,83:-/inv +1%</t>
  </si>
  <si>
    <t>Meddela SN inför Q4</t>
  </si>
  <si>
    <t>OBS prishöjning i förvaltning 1177 EP</t>
  </si>
  <si>
    <t>Svenska informationstjänster för läkemedel (Sil) förvaltning</t>
  </si>
  <si>
    <t>Räknat upp och korrigerat enl. budgetunderlag</t>
  </si>
  <si>
    <t>Prognos</t>
  </si>
  <si>
    <t>Delat upp SIL i två delar. Pris förvaltning och pris källor Ej meddelat SN</t>
  </si>
  <si>
    <t>fyll på prog 2026</t>
  </si>
  <si>
    <t>Lagt till prishöjning IdP för medarbetare från 2026 (höjs och separatfaktureras för dec 2025)</t>
  </si>
  <si>
    <t>Östergötland avslutar efter feb. Faktureras manuellt jan-feb</t>
  </si>
  <si>
    <t>Noterat att Östergötland avslutar Listning i 1177 SBH efter feb 2025. Faktureras manuellt jan-feb 2026</t>
  </si>
  <si>
    <t>Årsvis engång i februari</t>
  </si>
  <si>
    <t>Personuppgifts- tjänst 
gemensam</t>
  </si>
  <si>
    <t>1177 formulär- hantering gemensam</t>
  </si>
  <si>
    <t>Ombalanserat fyra gemensamma tjänster</t>
  </si>
  <si>
    <t>2026 v.2</t>
  </si>
  <si>
    <t>Öppnat ny version V.2</t>
  </si>
  <si>
    <t>Höjs senare MAP Skickeprover med 3,6 mkr på årsbas</t>
  </si>
  <si>
    <t>Ökn FUT ca 1 mkr mkr enl. avsförkl (obs bara etapp 1)</t>
  </si>
  <si>
    <t>NY! Svenska informationstjänster för läkemedel (Sil) kunskapskällor</t>
  </si>
  <si>
    <t>Justerat prishöjning 680 tkr för Sil Källor</t>
  </si>
  <si>
    <t>Noterat att fakturering utveckling samtycken skall bokföras på förvaltningskostnadsstället 2026</t>
  </si>
  <si>
    <t>Räkna%+omfrd</t>
  </si>
  <si>
    <t>Avstämt FB oktober</t>
  </si>
  <si>
    <t>NMI/MDR
NY!</t>
  </si>
  <si>
    <t>Räknat%+omfrd</t>
  </si>
  <si>
    <t>Prishöjd till 19,4mkr</t>
  </si>
  <si>
    <t>2 stödförv</t>
  </si>
  <si>
    <t>Avstämt FB</t>
  </si>
  <si>
    <t>SKR</t>
  </si>
  <si>
    <t>Prog 2025-10%</t>
  </si>
  <si>
    <t>Pris: 1,01*1%-0.1</t>
  </si>
  <si>
    <t>Prislista: 0,9181</t>
  </si>
  <si>
    <t>Tänk SN's uppgifter</t>
  </si>
  <si>
    <t>1177  provhantering (prishöjs under 2026  map. Skickeprover)</t>
  </si>
  <si>
    <t>OK Prog</t>
  </si>
  <si>
    <t>Fakturerat 2025+1%</t>
  </si>
  <si>
    <t>Prognos 2025+1%</t>
  </si>
  <si>
    <t>Sto Q1 686800+1%</t>
  </si>
  <si>
    <t>Prog. Bas Q3 2025 +1%-10%</t>
  </si>
  <si>
    <t xml:space="preserve">Volymsbaserad. Faktureras kvartalsvis efterskott </t>
  </si>
  <si>
    <t>SCB 31 Aug 2025</t>
  </si>
  <si>
    <t>Lagt in alla justerade priser för 2026</t>
  </si>
  <si>
    <t>Korrigerat unvånarantal till aug 2025</t>
  </si>
  <si>
    <t>Prog 2024+50%</t>
  </si>
  <si>
    <t>Kvar som i formel</t>
  </si>
  <si>
    <t xml:space="preserve">Valbar prognos </t>
  </si>
  <si>
    <t xml:space="preserve">Värden nytt pris inmatning </t>
  </si>
  <si>
    <t>Prel P. 1.0</t>
  </si>
  <si>
    <t>Städat och publicerat på Inera.se</t>
  </si>
  <si>
    <t>Prel P. 1.1</t>
  </si>
  <si>
    <t>Ny version öppnad</t>
  </si>
  <si>
    <t>9154 (2903)</t>
  </si>
  <si>
    <t xml:space="preserve">Bindningstid: 2026-10-24. Priset avser helår. </t>
  </si>
  <si>
    <t>1177 Symtom- bedömning och hänvisning
(Avser helår)</t>
  </si>
  <si>
    <t>Listnings-funktion i 1177 SBH 
(Avser helår)</t>
  </si>
  <si>
    <t>Justerat bindningstid för Symtombedömning och hänvisning till 24 oktober 2026. Lagt till kommentarer om detta</t>
  </si>
  <si>
    <t>Prel P. 1.2</t>
  </si>
  <si>
    <t>Ny version öppnad och publicerad på inera.se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</si>
</sst>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r&quot;;[Red]\-#,##0\ &quot;kr&quot;"/>
    <numFmt numFmtId="8" formatCode="#,##0.00\ &quot;kr&quot;;[Red]\-#,##0.00\ &quot;kr&quot;"/>
    <numFmt numFmtId="44" formatCode="_-* #,##0.00\ &quot;kr&quot;_-;\-* #,##0.00\ &quot;kr&quot;_-;_-* &quot;-&quot;??\ &quot;kr&quot;_-;_-@_-"/>
    <numFmt numFmtId="164" formatCode="##,###,##0&quot; kr&quot;;[Red]\-##,###,##0&quot; kr&quot;"/>
    <numFmt numFmtId="165" formatCode="0.0%"/>
    <numFmt numFmtId="166" formatCode="#,##0&quot; st&quot;"/>
    <numFmt numFmtId="167" formatCode="_-* #,##0\ &quot;kr&quot;_-;\-* #,##0\ &quot;kr&quot;_-;_-* &quot;-&quot;??\ &quot;kr&quot;_-;_-@_-"/>
    <numFmt numFmtId="168" formatCode="#,##0.00\ &quot;kr&quot;"/>
    <numFmt numFmtId="169" formatCode="0.0000"/>
    <numFmt numFmtId="170" formatCode="0.000%"/>
    <numFmt numFmtId="171" formatCode="0.0000000000"/>
    <numFmt numFmtId="172" formatCode="#,##0.0000000000_ ;[Red]\-#,##0.0000000000\ "/>
  </numFmts>
  <fonts count="53" x14ac:knownFonts="1">
    <font>
      <sz val="11"/>
      <color theme="1"/>
      <name val="Calibri"/>
      <family val="2"/>
      <scheme val="minor"/>
    </font>
    <font>
      <b/>
      <sz val="11"/>
      <color theme="1"/>
      <name val="Calibri"/>
      <family val="2"/>
      <scheme val="minor"/>
    </font>
    <font>
      <b/>
      <sz val="16"/>
      <name val="Calibri"/>
      <family val="2"/>
      <scheme val="minor"/>
    </font>
    <font>
      <u/>
      <sz val="12"/>
      <name val="Calibri"/>
      <family val="2"/>
      <scheme val="minor"/>
    </font>
    <font>
      <b/>
      <sz val="10"/>
      <name val="Calibri"/>
      <family val="2"/>
      <scheme val="minor"/>
    </font>
    <font>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i/>
      <sz val="11"/>
      <color theme="1"/>
      <name val="Calibri"/>
      <family val="2"/>
      <scheme val="minor"/>
    </font>
    <font>
      <i/>
      <sz val="10"/>
      <color theme="1"/>
      <name val="Calibri"/>
      <family val="2"/>
      <scheme val="minor"/>
    </font>
    <font>
      <i/>
      <sz val="12"/>
      <name val="Calibri"/>
      <family val="2"/>
      <scheme val="minor"/>
    </font>
    <font>
      <sz val="11"/>
      <color theme="1"/>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
      <sz val="12"/>
      <color theme="1"/>
      <name val="Calibri"/>
      <family val="2"/>
      <scheme val="minor"/>
    </font>
    <font>
      <b/>
      <sz val="20"/>
      <color theme="1"/>
      <name val="Calibri"/>
      <family val="2"/>
      <scheme val="minor"/>
    </font>
    <font>
      <b/>
      <sz val="26"/>
      <color theme="1"/>
      <name val="Calibri"/>
      <family val="2"/>
      <scheme val="minor"/>
    </font>
    <font>
      <b/>
      <i/>
      <sz val="12"/>
      <name val="Calibri"/>
      <family val="2"/>
      <scheme val="minor"/>
    </font>
    <font>
      <sz val="12"/>
      <name val="Calibri"/>
      <family val="2"/>
      <scheme val="minor"/>
    </font>
    <font>
      <sz val="10"/>
      <name val="Calibri"/>
      <family val="2"/>
      <scheme val="minor"/>
    </font>
    <font>
      <sz val="10"/>
      <color rgb="FFFF0000"/>
      <name val="Calibri"/>
      <family val="2"/>
      <scheme val="minor"/>
    </font>
    <font>
      <b/>
      <sz val="14"/>
      <name val="Calibri"/>
      <family val="2"/>
      <scheme val="minor"/>
    </font>
    <font>
      <b/>
      <u/>
      <sz val="11"/>
      <color theme="1"/>
      <name val="Calibri"/>
      <family val="2"/>
      <scheme val="minor"/>
    </font>
    <font>
      <sz val="10"/>
      <color rgb="FF000000"/>
      <name val="Calibri"/>
      <family val="2"/>
      <scheme val="minor"/>
    </font>
    <font>
      <sz val="8"/>
      <name val="Calibri"/>
      <family val="2"/>
      <scheme val="minor"/>
    </font>
    <font>
      <b/>
      <sz val="10"/>
      <color rgb="FFFF0000"/>
      <name val="Calibri"/>
      <family val="2"/>
      <scheme val="minor"/>
    </font>
    <font>
      <sz val="9"/>
      <color indexed="81"/>
      <name val="Tahoma"/>
      <family val="2"/>
    </font>
    <font>
      <b/>
      <sz val="9"/>
      <color indexed="81"/>
      <name val="Tahoma"/>
      <family val="2"/>
    </font>
    <font>
      <b/>
      <sz val="11"/>
      <name val="Calibri"/>
      <family val="2"/>
      <scheme val="minor"/>
    </font>
    <font>
      <b/>
      <u/>
      <sz val="10"/>
      <color theme="1"/>
      <name val="Calibri"/>
      <family val="2"/>
      <scheme val="minor"/>
    </font>
    <font>
      <b/>
      <sz val="11"/>
      <color theme="0"/>
      <name val="Calibri"/>
      <family val="2"/>
      <scheme val="minor"/>
    </font>
    <font>
      <sz val="11"/>
      <color theme="0"/>
      <name val="Calibri"/>
      <family val="2"/>
      <scheme val="minor"/>
    </font>
    <font>
      <u/>
      <sz val="12"/>
      <color theme="0"/>
      <name val="Calibri"/>
      <family val="2"/>
      <scheme val="minor"/>
    </font>
    <font>
      <b/>
      <sz val="16"/>
      <color theme="0"/>
      <name val="Calibri"/>
      <family val="2"/>
      <scheme val="minor"/>
    </font>
    <font>
      <b/>
      <u/>
      <sz val="12"/>
      <color theme="0"/>
      <name val="Calibri"/>
      <family val="2"/>
      <scheme val="minor"/>
    </font>
    <font>
      <b/>
      <sz val="10"/>
      <color theme="0"/>
      <name val="Calibri"/>
      <family val="2"/>
      <scheme val="minor"/>
    </font>
    <font>
      <b/>
      <sz val="12"/>
      <color theme="0"/>
      <name val="Calibri"/>
      <family val="2"/>
      <scheme val="minor"/>
    </font>
    <font>
      <b/>
      <sz val="14"/>
      <color rgb="FFC03F73"/>
      <name val="Calibri"/>
      <family val="2"/>
      <scheme val="minor"/>
    </font>
    <font>
      <b/>
      <sz val="16"/>
      <color rgb="FFC03F73"/>
      <name val="Calibri"/>
      <family val="2"/>
      <scheme val="minor"/>
    </font>
    <font>
      <b/>
      <sz val="18"/>
      <color rgb="FFC03F73"/>
      <name val="Calibri"/>
      <family val="2"/>
      <scheme val="minor"/>
    </font>
    <font>
      <strike/>
      <sz val="10"/>
      <color rgb="FFFF0000"/>
      <name val="Calibri"/>
      <family val="2"/>
      <scheme val="minor"/>
    </font>
    <font>
      <u/>
      <sz val="11"/>
      <color theme="1"/>
      <name val="Calibri"/>
      <family val="2"/>
      <scheme val="minor"/>
    </font>
    <font>
      <strike/>
      <sz val="10"/>
      <color theme="9"/>
      <name val="Calibri"/>
      <family val="2"/>
      <scheme val="minor"/>
    </font>
    <font>
      <strike/>
      <sz val="10"/>
      <color rgb="FF00B050"/>
      <name val="Calibri"/>
      <family val="2"/>
      <scheme val="minor"/>
    </font>
    <font>
      <strike/>
      <sz val="10"/>
      <color theme="1"/>
      <name val="Calibri"/>
      <family val="2"/>
      <scheme val="minor"/>
    </font>
    <font>
      <b/>
      <strike/>
      <sz val="10"/>
      <color theme="0"/>
      <name val="Calibri"/>
      <family val="2"/>
      <scheme val="minor"/>
    </font>
    <font>
      <i/>
      <sz val="10"/>
      <name val="Calibri"/>
      <family val="2"/>
      <scheme val="minor"/>
    </font>
    <font>
      <i/>
      <sz val="11"/>
      <name val="Calibri"/>
      <family val="2"/>
      <scheme val="minor"/>
    </font>
    <font>
      <sz val="9"/>
      <color indexed="81"/>
      <name val="Tahoma"/>
      <charset val="1"/>
    </font>
    <font>
      <b/>
      <sz val="9"/>
      <color indexed="81"/>
      <name val="Tahoma"/>
      <charset val="1"/>
    </font>
  </fonts>
  <fills count="1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5050"/>
        <bgColor indexed="64"/>
      </patternFill>
    </fill>
    <fill>
      <patternFill patternType="solid">
        <fgColor theme="2" tint="-9.9978637043366805E-2"/>
        <bgColor indexed="64"/>
      </patternFill>
    </fill>
    <fill>
      <patternFill patternType="solid">
        <fgColor rgb="FFE7DAC5"/>
        <bgColor indexed="64"/>
      </patternFill>
    </fill>
    <fill>
      <patternFill patternType="solid">
        <fgColor rgb="FFC03F73"/>
        <bgColor indexed="64"/>
      </patternFill>
    </fill>
    <fill>
      <patternFill patternType="solid">
        <fgColor rgb="FFCCCCCC"/>
        <bgColor indexed="64"/>
      </patternFill>
    </fill>
  </fills>
  <borders count="43">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auto="1"/>
      </right>
      <top/>
      <bottom/>
      <diagonal/>
    </border>
    <border>
      <left/>
      <right style="hair">
        <color auto="1"/>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auto="1"/>
      </right>
      <top style="medium">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346">
    <xf numFmtId="0" fontId="0" fillId="0" borderId="0" xfId="0"/>
    <xf numFmtId="0" fontId="3" fillId="0" borderId="0" xfId="0" applyFont="1"/>
    <xf numFmtId="0" fontId="5" fillId="0" borderId="0" xfId="0" applyFont="1" applyAlignment="1">
      <alignment wrapText="1"/>
    </xf>
    <xf numFmtId="164" fontId="0" fillId="0" borderId="0" xfId="0" applyNumberFormat="1"/>
    <xf numFmtId="164" fontId="1" fillId="0" borderId="0" xfId="0" applyNumberFormat="1" applyFont="1"/>
    <xf numFmtId="0" fontId="1" fillId="0" borderId="0" xfId="0" applyFont="1"/>
    <xf numFmtId="166" fontId="0" fillId="0" borderId="0" xfId="0" applyNumberFormat="1"/>
    <xf numFmtId="164" fontId="8" fillId="0" borderId="3" xfId="0" applyNumberFormat="1" applyFont="1" applyBorder="1"/>
    <xf numFmtId="164" fontId="8" fillId="4" borderId="3" xfId="0" applyNumberFormat="1" applyFont="1" applyFill="1" applyBorder="1"/>
    <xf numFmtId="164" fontId="8" fillId="0" borderId="5" xfId="0" applyNumberFormat="1" applyFont="1" applyBorder="1"/>
    <xf numFmtId="164" fontId="8" fillId="4" borderId="1" xfId="0" applyNumberFormat="1" applyFont="1" applyFill="1" applyBorder="1"/>
    <xf numFmtId="164" fontId="8" fillId="0" borderId="1" xfId="0" applyNumberFormat="1" applyFont="1" applyBorder="1"/>
    <xf numFmtId="164" fontId="8" fillId="0" borderId="7" xfId="0" applyNumberFormat="1" applyFont="1" applyBorder="1"/>
    <xf numFmtId="164" fontId="8" fillId="0" borderId="10" xfId="0" applyNumberFormat="1" applyFont="1" applyBorder="1"/>
    <xf numFmtId="164" fontId="8" fillId="4" borderId="11" xfId="0" applyNumberFormat="1" applyFont="1" applyFill="1" applyBorder="1"/>
    <xf numFmtId="164" fontId="8" fillId="0" borderId="11" xfId="0" applyNumberFormat="1" applyFont="1" applyBorder="1"/>
    <xf numFmtId="164" fontId="8" fillId="0" borderId="12" xfId="0" applyNumberFormat="1" applyFont="1" applyBorder="1"/>
    <xf numFmtId="164" fontId="7" fillId="0" borderId="2" xfId="0" applyNumberFormat="1" applyFont="1" applyBorder="1"/>
    <xf numFmtId="164" fontId="7" fillId="4" borderId="3" xfId="0" applyNumberFormat="1" applyFont="1" applyFill="1" applyBorder="1"/>
    <xf numFmtId="164" fontId="7" fillId="0" borderId="3" xfId="0" applyNumberFormat="1" applyFont="1" applyBorder="1"/>
    <xf numFmtId="164" fontId="7" fillId="0" borderId="5" xfId="0" applyNumberFormat="1" applyFont="1" applyBorder="1"/>
    <xf numFmtId="164" fontId="8" fillId="4" borderId="0" xfId="0" applyNumberFormat="1" applyFont="1" applyFill="1"/>
    <xf numFmtId="164" fontId="8" fillId="0" borderId="0" xfId="0" applyNumberFormat="1" applyFont="1"/>
    <xf numFmtId="0" fontId="8" fillId="4" borderId="0" xfId="0" applyFont="1" applyFill="1"/>
    <xf numFmtId="0" fontId="8" fillId="0" borderId="0" xfId="0" applyFont="1"/>
    <xf numFmtId="0" fontId="8" fillId="0" borderId="9" xfId="0" applyFont="1" applyBorder="1"/>
    <xf numFmtId="10" fontId="8" fillId="4" borderId="0" xfId="1" applyNumberFormat="1" applyFont="1" applyFill="1" applyBorder="1" applyProtection="1"/>
    <xf numFmtId="10" fontId="8" fillId="0" borderId="0" xfId="1" applyNumberFormat="1" applyFont="1" applyBorder="1" applyProtection="1"/>
    <xf numFmtId="10" fontId="8" fillId="0" borderId="9" xfId="1" applyNumberFormat="1" applyFont="1" applyBorder="1" applyProtection="1"/>
    <xf numFmtId="0" fontId="8" fillId="0" borderId="8" xfId="0" applyFont="1" applyBorder="1"/>
    <xf numFmtId="164" fontId="8" fillId="0" borderId="16" xfId="0" applyNumberFormat="1" applyFont="1" applyBorder="1"/>
    <xf numFmtId="164" fontId="8" fillId="0" borderId="17" xfId="0" applyNumberFormat="1" applyFont="1" applyBorder="1"/>
    <xf numFmtId="164" fontId="8" fillId="4" borderId="18" xfId="0" applyNumberFormat="1" applyFont="1" applyFill="1" applyBorder="1"/>
    <xf numFmtId="164" fontId="8" fillId="0" borderId="18" xfId="0" applyNumberFormat="1" applyFont="1" applyBorder="1"/>
    <xf numFmtId="164" fontId="8" fillId="0" borderId="19" xfId="0" applyNumberFormat="1" applyFont="1" applyBorder="1"/>
    <xf numFmtId="10" fontId="8" fillId="0" borderId="8" xfId="1" applyNumberFormat="1" applyFont="1" applyBorder="1" applyProtection="1"/>
    <xf numFmtId="164" fontId="10" fillId="0" borderId="3" xfId="0" applyNumberFormat="1" applyFont="1" applyBorder="1"/>
    <xf numFmtId="164" fontId="10" fillId="4" borderId="3" xfId="0" applyNumberFormat="1" applyFont="1" applyFill="1" applyBorder="1"/>
    <xf numFmtId="164" fontId="10" fillId="0" borderId="5" xfId="0" applyNumberFormat="1" applyFont="1" applyBorder="1"/>
    <xf numFmtId="0" fontId="14" fillId="0" borderId="0" xfId="0" applyFont="1"/>
    <xf numFmtId="0" fontId="1" fillId="0" borderId="0" xfId="0" applyFont="1" applyAlignment="1">
      <alignment horizontal="center"/>
    </xf>
    <xf numFmtId="0" fontId="0" fillId="0" borderId="11" xfId="0" applyBorder="1"/>
    <xf numFmtId="167" fontId="0" fillId="0" borderId="0" xfId="2" applyNumberFormat="1" applyFont="1" applyBorder="1"/>
    <xf numFmtId="0" fontId="17" fillId="0" borderId="0" xfId="0" applyFont="1"/>
    <xf numFmtId="0" fontId="14" fillId="0" borderId="0" xfId="0" applyFont="1" applyAlignment="1">
      <alignment horizontal="left"/>
    </xf>
    <xf numFmtId="0" fontId="19" fillId="0" borderId="0" xfId="0" applyFont="1"/>
    <xf numFmtId="0" fontId="5" fillId="0" borderId="1" xfId="0" applyFont="1" applyBorder="1"/>
    <xf numFmtId="167" fontId="7" fillId="0" borderId="0" xfId="2" applyNumberFormat="1" applyFont="1" applyBorder="1" applyProtection="1"/>
    <xf numFmtId="167" fontId="8" fillId="0" borderId="0" xfId="2" applyNumberFormat="1" applyFont="1" applyBorder="1" applyProtection="1"/>
    <xf numFmtId="167" fontId="1" fillId="0" borderId="0" xfId="2" applyNumberFormat="1" applyFont="1" applyBorder="1"/>
    <xf numFmtId="167" fontId="9" fillId="0" borderId="0" xfId="0" applyNumberFormat="1" applyFont="1"/>
    <xf numFmtId="0" fontId="0" fillId="0" borderId="0" xfId="0" applyAlignment="1">
      <alignment horizontal="left"/>
    </xf>
    <xf numFmtId="0" fontId="0" fillId="0" borderId="0" xfId="0" applyAlignment="1">
      <alignment vertical="top"/>
    </xf>
    <xf numFmtId="0" fontId="15" fillId="0" borderId="0" xfId="0" applyFont="1" applyAlignment="1">
      <alignment horizontal="left"/>
    </xf>
    <xf numFmtId="0" fontId="0" fillId="0" borderId="23" xfId="0" applyBorder="1" applyAlignment="1">
      <alignment horizontal="left" vertical="top"/>
    </xf>
    <xf numFmtId="49" fontId="0" fillId="0" borderId="23" xfId="0" applyNumberFormat="1"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164" fontId="10" fillId="0" borderId="4" xfId="0" applyNumberFormat="1" applyFont="1" applyBorder="1"/>
    <xf numFmtId="164" fontId="10" fillId="4" borderId="0" xfId="0" applyNumberFormat="1" applyFont="1" applyFill="1"/>
    <xf numFmtId="164" fontId="10" fillId="0" borderId="0" xfId="0" applyNumberFormat="1" applyFont="1"/>
    <xf numFmtId="164" fontId="10" fillId="0" borderId="14" xfId="0" applyNumberFormat="1" applyFont="1" applyBorder="1"/>
    <xf numFmtId="164" fontId="10" fillId="0" borderId="2" xfId="0" applyNumberFormat="1" applyFont="1" applyBorder="1"/>
    <xf numFmtId="2" fontId="8" fillId="0" borderId="0" xfId="0" applyNumberFormat="1" applyFont="1"/>
    <xf numFmtId="0" fontId="0" fillId="0" borderId="0" xfId="0" applyAlignment="1">
      <alignment wrapText="1"/>
    </xf>
    <xf numFmtId="164" fontId="8" fillId="5" borderId="1" xfId="0" applyNumberFormat="1" applyFont="1" applyFill="1" applyBorder="1"/>
    <xf numFmtId="164" fontId="8" fillId="5" borderId="7" xfId="0" applyNumberFormat="1" applyFont="1" applyFill="1" applyBorder="1"/>
    <xf numFmtId="0" fontId="0" fillId="0" borderId="4"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16" fillId="0" borderId="4" xfId="0" applyFont="1" applyBorder="1" applyAlignment="1">
      <alignment horizontal="left" vertical="top" wrapText="1"/>
    </xf>
    <xf numFmtId="0" fontId="19"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0" borderId="0" xfId="0" applyFont="1" applyAlignment="1">
      <alignment horizontal="left" wrapText="1"/>
    </xf>
    <xf numFmtId="0" fontId="1" fillId="0" borderId="0" xfId="0" applyFont="1" applyAlignment="1">
      <alignment wrapText="1"/>
    </xf>
    <xf numFmtId="0" fontId="16" fillId="0" borderId="4" xfId="0" applyFont="1" applyBorder="1" applyAlignment="1">
      <alignment horizontal="left" wrapText="1"/>
    </xf>
    <xf numFmtId="0" fontId="1" fillId="0" borderId="0" xfId="0" applyFont="1" applyAlignment="1">
      <alignment horizontal="center" wrapText="1"/>
    </xf>
    <xf numFmtId="0" fontId="0" fillId="0" borderId="0" xfId="0" applyAlignment="1">
      <alignment horizontal="left" wrapText="1"/>
    </xf>
    <xf numFmtId="0" fontId="5" fillId="0" borderId="1" xfId="0" applyFont="1" applyBorder="1" applyAlignment="1">
      <alignment wrapText="1"/>
    </xf>
    <xf numFmtId="49" fontId="0" fillId="0" borderId="0" xfId="0" applyNumberFormat="1" applyAlignment="1">
      <alignment horizontal="left" vertical="top" wrapText="1"/>
    </xf>
    <xf numFmtId="0" fontId="0" fillId="0" borderId="11" xfId="0" applyBorder="1" applyAlignment="1">
      <alignment vertical="top" wrapText="1"/>
    </xf>
    <xf numFmtId="0" fontId="15" fillId="0" borderId="10" xfId="0" applyFont="1" applyBorder="1" applyAlignment="1">
      <alignment vertical="top" wrapText="1"/>
    </xf>
    <xf numFmtId="167" fontId="1" fillId="0" borderId="4" xfId="0" applyNumberFormat="1" applyFont="1" applyBorder="1" applyAlignment="1">
      <alignment vertical="top" wrapText="1"/>
    </xf>
    <xf numFmtId="0" fontId="0" fillId="0" borderId="4" xfId="0"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167" fontId="0" fillId="0" borderId="0" xfId="2" applyNumberFormat="1" applyFont="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167" fontId="0" fillId="0" borderId="14" xfId="2" applyNumberFormat="1" applyFont="1"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167" fontId="0" fillId="0" borderId="0" xfId="2" applyNumberFormat="1" applyFont="1" applyAlignment="1">
      <alignment vertical="top" wrapText="1"/>
    </xf>
    <xf numFmtId="0" fontId="0" fillId="0" borderId="6" xfId="0" applyBorder="1" applyAlignment="1">
      <alignment vertical="top" wrapText="1"/>
    </xf>
    <xf numFmtId="49" fontId="0" fillId="0" borderId="1" xfId="0" applyNumberFormat="1" applyBorder="1" applyAlignment="1">
      <alignment vertical="top" wrapText="1"/>
    </xf>
    <xf numFmtId="49" fontId="5" fillId="0" borderId="4" xfId="0" applyNumberFormat="1" applyFont="1" applyBorder="1" applyAlignment="1">
      <alignment vertical="top" wrapText="1"/>
    </xf>
    <xf numFmtId="49" fontId="0" fillId="0" borderId="0" xfId="0" applyNumberFormat="1" applyAlignment="1">
      <alignment vertical="top" wrapText="1"/>
    </xf>
    <xf numFmtId="0" fontId="5" fillId="0" borderId="1" xfId="0" applyFont="1" applyBorder="1" applyAlignment="1">
      <alignment vertical="top" wrapText="1"/>
    </xf>
    <xf numFmtId="0" fontId="15" fillId="0" borderId="10" xfId="0" applyFont="1" applyBorder="1" applyAlignment="1">
      <alignment vertical="top"/>
    </xf>
    <xf numFmtId="167" fontId="1" fillId="0" borderId="4" xfId="0" applyNumberFormat="1" applyFont="1" applyBorder="1" applyAlignment="1">
      <alignment vertical="top"/>
    </xf>
    <xf numFmtId="0" fontId="0" fillId="0" borderId="4" xfId="0" applyBorder="1" applyAlignment="1">
      <alignment vertical="top"/>
    </xf>
    <xf numFmtId="0" fontId="16" fillId="0" borderId="4" xfId="0" applyFont="1" applyBorder="1" applyAlignment="1">
      <alignment vertical="top"/>
    </xf>
    <xf numFmtId="0" fontId="16" fillId="0" borderId="4" xfId="0" applyFont="1" applyBorder="1" applyAlignment="1">
      <alignment horizontal="left"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0" fillId="0" borderId="11" xfId="0" applyBorder="1" applyAlignment="1">
      <alignment vertical="top"/>
    </xf>
    <xf numFmtId="167" fontId="0" fillId="0" borderId="0" xfId="2" applyNumberFormat="1" applyFont="1" applyBorder="1" applyAlignment="1">
      <alignment vertical="top"/>
    </xf>
    <xf numFmtId="0" fontId="0" fillId="0" borderId="0" xfId="0" applyAlignment="1">
      <alignment horizontal="left" vertical="top"/>
    </xf>
    <xf numFmtId="0" fontId="0" fillId="0" borderId="1" xfId="0" applyBorder="1" applyAlignment="1">
      <alignment vertical="top"/>
    </xf>
    <xf numFmtId="167" fontId="0" fillId="0" borderId="0" xfId="2" applyNumberFormat="1" applyFont="1" applyAlignment="1">
      <alignment vertical="top"/>
    </xf>
    <xf numFmtId="0" fontId="0" fillId="0" borderId="6" xfId="0" applyBorder="1" applyAlignment="1">
      <alignment vertical="top"/>
    </xf>
    <xf numFmtId="49" fontId="0" fillId="0" borderId="1" xfId="0" applyNumberFormat="1" applyBorder="1" applyAlignment="1">
      <alignment vertical="top"/>
    </xf>
    <xf numFmtId="0" fontId="5" fillId="0" borderId="1" xfId="0" applyFont="1" applyBorder="1" applyAlignment="1">
      <alignment vertical="top"/>
    </xf>
    <xf numFmtId="0" fontId="15" fillId="0" borderId="10" xfId="0" applyFont="1" applyBorder="1" applyAlignment="1">
      <alignment horizontal="left" wrapText="1"/>
    </xf>
    <xf numFmtId="167" fontId="1" fillId="0" borderId="4" xfId="0" applyNumberFormat="1" applyFont="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wrapText="1"/>
    </xf>
    <xf numFmtId="0" fontId="0" fillId="0" borderId="11" xfId="0" applyBorder="1" applyAlignment="1">
      <alignment horizontal="left" wrapText="1"/>
    </xf>
    <xf numFmtId="167" fontId="0" fillId="0" borderId="0" xfId="2" applyNumberFormat="1" applyFont="1"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167" fontId="0" fillId="0" borderId="14" xfId="2" applyNumberFormat="1" applyFont="1" applyBorder="1" applyAlignment="1">
      <alignment horizontal="left" wrapText="1"/>
    </xf>
    <xf numFmtId="0" fontId="0" fillId="0" borderId="14" xfId="0" applyBorder="1" applyAlignment="1">
      <alignment horizontal="left" wrapText="1"/>
    </xf>
    <xf numFmtId="167" fontId="0" fillId="0" borderId="0" xfId="2" applyNumberFormat="1" applyFont="1" applyAlignment="1">
      <alignment horizontal="left" wrapText="1"/>
    </xf>
    <xf numFmtId="0" fontId="0" fillId="0" borderId="6" xfId="0" applyBorder="1" applyAlignment="1">
      <alignment horizontal="left" wrapText="1"/>
    </xf>
    <xf numFmtId="49" fontId="0" fillId="0" borderId="1" xfId="0" applyNumberFormat="1" applyBorder="1" applyAlignment="1">
      <alignment horizontal="left" wrapText="1"/>
    </xf>
    <xf numFmtId="0" fontId="5" fillId="0" borderId="1" xfId="0" applyFont="1" applyBorder="1" applyAlignment="1">
      <alignment horizontal="left" wrapText="1"/>
    </xf>
    <xf numFmtId="164" fontId="4" fillId="6" borderId="3" xfId="0" applyNumberFormat="1" applyFont="1" applyFill="1" applyBorder="1" applyAlignment="1">
      <alignment horizontal="center" vertical="center" wrapText="1"/>
    </xf>
    <xf numFmtId="164" fontId="4" fillId="6" borderId="11"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1" fontId="4" fillId="6" borderId="0" xfId="0" applyNumberFormat="1" applyFont="1" applyFill="1" applyAlignment="1">
      <alignment horizontal="center" vertical="center" wrapText="1"/>
    </xf>
    <xf numFmtId="0" fontId="2" fillId="6" borderId="11" xfId="0" applyFont="1" applyFill="1" applyBorder="1" applyAlignment="1">
      <alignment vertical="center" wrapText="1"/>
    </xf>
    <xf numFmtId="164" fontId="4" fillId="6" borderId="1" xfId="0" applyNumberFormat="1" applyFont="1" applyFill="1" applyBorder="1" applyAlignment="1">
      <alignment horizontal="center" vertical="center" wrapText="1"/>
    </xf>
    <xf numFmtId="164" fontId="4" fillId="6" borderId="0" xfId="0" applyNumberFormat="1" applyFont="1" applyFill="1" applyAlignment="1">
      <alignment horizontal="center" vertical="center" wrapText="1"/>
    </xf>
    <xf numFmtId="0" fontId="2" fillId="6" borderId="12" xfId="0" applyFont="1" applyFill="1" applyBorder="1" applyAlignment="1">
      <alignment vertical="center" wrapText="1"/>
    </xf>
    <xf numFmtId="164" fontId="4" fillId="6" borderId="5"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168" fontId="7" fillId="6" borderId="32" xfId="0" applyNumberFormat="1" applyFont="1" applyFill="1" applyBorder="1" applyAlignment="1">
      <alignment horizontal="right"/>
    </xf>
    <xf numFmtId="168" fontId="7" fillId="6" borderId="3" xfId="0" applyNumberFormat="1" applyFont="1" applyFill="1" applyBorder="1" applyAlignment="1">
      <alignment horizontal="right"/>
    </xf>
    <xf numFmtId="165" fontId="10" fillId="6" borderId="33" xfId="0" applyNumberFormat="1" applyFont="1" applyFill="1" applyBorder="1" applyAlignment="1">
      <alignment horizontal="right"/>
    </xf>
    <xf numFmtId="165" fontId="10" fillId="6" borderId="5" xfId="0" applyNumberFormat="1" applyFont="1" applyFill="1" applyBorder="1" applyAlignment="1">
      <alignment horizontal="right"/>
    </xf>
    <xf numFmtId="166" fontId="25" fillId="0" borderId="0" xfId="0" applyNumberFormat="1" applyFont="1"/>
    <xf numFmtId="0" fontId="8" fillId="5" borderId="0" xfId="0" applyFont="1" applyFill="1"/>
    <xf numFmtId="0" fontId="13" fillId="0" borderId="23" xfId="0" applyFont="1" applyBorder="1" applyAlignment="1">
      <alignment horizontal="left" vertical="top"/>
    </xf>
    <xf numFmtId="0" fontId="8" fillId="7" borderId="0" xfId="0" applyFont="1" applyFill="1"/>
    <xf numFmtId="164" fontId="0" fillId="8" borderId="0" xfId="0" applyNumberFormat="1" applyFill="1"/>
    <xf numFmtId="164" fontId="8" fillId="0" borderId="8" xfId="0" applyNumberFormat="1" applyFont="1" applyBorder="1"/>
    <xf numFmtId="164" fontId="8" fillId="4" borderId="8" xfId="0" applyNumberFormat="1" applyFont="1" applyFill="1" applyBorder="1"/>
    <xf numFmtId="164" fontId="8" fillId="0" borderId="9" xfId="0" applyNumberFormat="1" applyFont="1" applyBorder="1"/>
    <xf numFmtId="164" fontId="8" fillId="10" borderId="1" xfId="0" applyNumberFormat="1" applyFont="1" applyFill="1" applyBorder="1"/>
    <xf numFmtId="0" fontId="22" fillId="0" borderId="0" xfId="0" applyFont="1"/>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0" fillId="0" borderId="14" xfId="0" applyBorder="1" applyAlignment="1">
      <alignment wrapText="1"/>
    </xf>
    <xf numFmtId="0" fontId="0" fillId="0" borderId="7" xfId="0" applyBorder="1" applyAlignment="1">
      <alignment wrapText="1"/>
    </xf>
    <xf numFmtId="0" fontId="8" fillId="9" borderId="0" xfId="0" applyFont="1" applyFill="1"/>
    <xf numFmtId="0" fontId="13" fillId="0" borderId="0" xfId="0" applyFont="1"/>
    <xf numFmtId="0" fontId="7" fillId="0" borderId="0" xfId="0" applyFont="1"/>
    <xf numFmtId="164" fontId="8" fillId="0" borderId="42" xfId="0" applyNumberFormat="1" applyFont="1" applyBorder="1"/>
    <xf numFmtId="164" fontId="8" fillId="0" borderId="2" xfId="0" applyNumberFormat="1" applyFont="1" applyBorder="1"/>
    <xf numFmtId="164" fontId="8" fillId="0" borderId="4" xfId="0" applyNumberFormat="1" applyFont="1" applyBorder="1"/>
    <xf numFmtId="164" fontId="8" fillId="0" borderId="14" xfId="0" applyNumberFormat="1" applyFont="1" applyBorder="1"/>
    <xf numFmtId="0" fontId="16" fillId="0" borderId="6" xfId="0" applyFont="1" applyBorder="1" applyAlignment="1">
      <alignment horizontal="left" wrapText="1"/>
    </xf>
    <xf numFmtId="0" fontId="23" fillId="0" borderId="0" xfId="0" applyFont="1"/>
    <xf numFmtId="17" fontId="8" fillId="0" borderId="0" xfId="0" applyNumberFormat="1" applyFont="1"/>
    <xf numFmtId="0" fontId="8" fillId="11" borderId="0" xfId="0" applyFont="1" applyFill="1"/>
    <xf numFmtId="0" fontId="0" fillId="4" borderId="27" xfId="0" applyFill="1" applyBorder="1" applyAlignment="1">
      <alignment horizontal="left" vertical="top"/>
    </xf>
    <xf numFmtId="0" fontId="0" fillId="4" borderId="23" xfId="0" applyFill="1" applyBorder="1" applyAlignment="1">
      <alignment horizontal="left" vertical="top"/>
    </xf>
    <xf numFmtId="166" fontId="8" fillId="0" borderId="0" xfId="0" applyNumberFormat="1" applyFont="1"/>
    <xf numFmtId="164" fontId="7" fillId="0" borderId="0" xfId="0" applyNumberFormat="1" applyFont="1"/>
    <xf numFmtId="166" fontId="7" fillId="0" borderId="0" xfId="0" applyNumberFormat="1" applyFont="1"/>
    <xf numFmtId="166" fontId="32" fillId="0" borderId="0" xfId="0" applyNumberFormat="1" applyFont="1"/>
    <xf numFmtId="164" fontId="23" fillId="0" borderId="0" xfId="0" applyNumberFormat="1" applyFont="1"/>
    <xf numFmtId="0" fontId="31" fillId="4" borderId="23" xfId="0" applyFont="1" applyFill="1" applyBorder="1" applyAlignment="1">
      <alignment horizontal="left" vertical="top"/>
    </xf>
    <xf numFmtId="0" fontId="0" fillId="12" borderId="23" xfId="0" applyFill="1" applyBorder="1" applyAlignment="1">
      <alignment horizontal="left" vertical="top"/>
    </xf>
    <xf numFmtId="164" fontId="28" fillId="0" borderId="2" xfId="0" applyNumberFormat="1" applyFont="1" applyBorder="1"/>
    <xf numFmtId="0" fontId="0" fillId="3" borderId="23" xfId="0" applyFill="1" applyBorder="1" applyAlignment="1">
      <alignment horizontal="left" vertical="top"/>
    </xf>
    <xf numFmtId="0" fontId="0" fillId="10" borderId="23" xfId="0" applyFill="1" applyBorder="1" applyAlignment="1">
      <alignment horizontal="left" vertical="top"/>
    </xf>
    <xf numFmtId="0" fontId="26" fillId="0" borderId="0" xfId="0" applyFont="1"/>
    <xf numFmtId="164" fontId="22" fillId="0" borderId="1" xfId="0" applyNumberFormat="1" applyFont="1" applyBorder="1"/>
    <xf numFmtId="0" fontId="2" fillId="2" borderId="21" xfId="0" applyFont="1" applyFill="1" applyBorder="1" applyAlignment="1">
      <alignment vertical="center" wrapText="1"/>
    </xf>
    <xf numFmtId="164" fontId="34" fillId="0" borderId="0" xfId="0" applyNumberFormat="1" applyFont="1"/>
    <xf numFmtId="164" fontId="6" fillId="15" borderId="3" xfId="0" applyNumberFormat="1" applyFont="1" applyFill="1" applyBorder="1" applyAlignment="1">
      <alignment horizontal="right" vertical="center" wrapText="1"/>
    </xf>
    <xf numFmtId="164" fontId="6" fillId="15" borderId="0" xfId="0" applyNumberFormat="1" applyFont="1" applyFill="1" applyAlignment="1">
      <alignment horizontal="right" vertical="center" wrapText="1"/>
    </xf>
    <xf numFmtId="164" fontId="11" fillId="15" borderId="5" xfId="0" applyNumberFormat="1" applyFont="1" applyFill="1" applyBorder="1" applyAlignment="1">
      <alignment horizontal="right" vertical="center" wrapText="1"/>
    </xf>
    <xf numFmtId="164" fontId="11" fillId="15" borderId="14" xfId="0" applyNumberFormat="1" applyFont="1" applyFill="1" applyBorder="1" applyAlignment="1">
      <alignment horizontal="right" vertical="center" wrapText="1"/>
    </xf>
    <xf numFmtId="0" fontId="6" fillId="15" borderId="11" xfId="0" applyFont="1" applyFill="1" applyBorder="1" applyAlignment="1">
      <alignment vertical="center" wrapText="1"/>
    </xf>
    <xf numFmtId="168" fontId="4" fillId="15" borderId="3" xfId="0" applyNumberFormat="1" applyFont="1" applyFill="1" applyBorder="1" applyAlignment="1">
      <alignment horizontal="center" vertical="center" wrapText="1"/>
    </xf>
    <xf numFmtId="0" fontId="36" fillId="14" borderId="20" xfId="0" applyFont="1" applyFill="1" applyBorder="1" applyAlignment="1">
      <alignment vertical="center" wrapText="1"/>
    </xf>
    <xf numFmtId="0" fontId="34" fillId="0" borderId="0" xfId="0" applyFont="1"/>
    <xf numFmtId="164" fontId="4" fillId="13" borderId="13" xfId="0" applyNumberFormat="1" applyFont="1" applyFill="1" applyBorder="1" applyAlignment="1">
      <alignment horizontal="center" vertical="center" wrapText="1"/>
    </xf>
    <xf numFmtId="164" fontId="4" fillId="13" borderId="20" xfId="0" applyNumberFormat="1" applyFont="1" applyFill="1" applyBorder="1" applyAlignment="1">
      <alignment horizontal="center" vertical="center" wrapText="1"/>
    </xf>
    <xf numFmtId="164" fontId="4" fillId="13" borderId="21" xfId="0" applyNumberFormat="1" applyFont="1" applyFill="1" applyBorder="1" applyAlignment="1">
      <alignment horizontal="center" vertical="center" wrapText="1"/>
    </xf>
    <xf numFmtId="0" fontId="36" fillId="14" borderId="10" xfId="0" applyFont="1" applyFill="1" applyBorder="1" applyAlignment="1">
      <alignment vertical="center" wrapText="1"/>
    </xf>
    <xf numFmtId="0" fontId="33" fillId="14" borderId="2" xfId="0" applyFont="1" applyFill="1" applyBorder="1" applyAlignment="1">
      <alignment horizontal="center" vertical="center" wrapText="1"/>
    </xf>
    <xf numFmtId="0" fontId="38" fillId="14" borderId="36"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13" xfId="0" applyFont="1" applyFill="1" applyBorder="1" applyAlignment="1">
      <alignment horizontal="center" vertical="center" wrapText="1"/>
    </xf>
    <xf numFmtId="0" fontId="38" fillId="14" borderId="21" xfId="0" applyFont="1" applyFill="1" applyBorder="1" applyAlignment="1">
      <alignment horizontal="center" vertical="center" wrapText="1"/>
    </xf>
    <xf numFmtId="166" fontId="35" fillId="14" borderId="10" xfId="0" applyNumberFormat="1" applyFont="1" applyFill="1" applyBorder="1"/>
    <xf numFmtId="0" fontId="36" fillId="14" borderId="6"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5" fillId="14" borderId="4" xfId="0" applyFont="1" applyFill="1" applyBorder="1"/>
    <xf numFmtId="0" fontId="35" fillId="14" borderId="6" xfId="0" applyFont="1" applyFill="1" applyBorder="1"/>
    <xf numFmtId="0" fontId="35" fillId="14" borderId="0" xfId="0" applyFont="1" applyFill="1"/>
    <xf numFmtId="0" fontId="38" fillId="14" borderId="11" xfId="0" applyFont="1" applyFill="1" applyBorder="1" applyAlignment="1">
      <alignment horizontal="center" vertical="center" wrapText="1"/>
    </xf>
    <xf numFmtId="0" fontId="34" fillId="14" borderId="0" xfId="0" applyFont="1" applyFill="1"/>
    <xf numFmtId="0" fontId="38" fillId="14" borderId="15" xfId="0" applyFont="1" applyFill="1" applyBorder="1" applyAlignment="1">
      <alignment horizontal="center" vertical="center" wrapText="1"/>
    </xf>
    <xf numFmtId="0" fontId="38" fillId="14" borderId="34" xfId="0" applyFont="1" applyFill="1" applyBorder="1" applyAlignment="1">
      <alignment horizontal="center" vertical="center" wrapText="1"/>
    </xf>
    <xf numFmtId="0" fontId="38" fillId="14" borderId="35" xfId="0" applyFont="1" applyFill="1" applyBorder="1" applyAlignment="1">
      <alignment horizontal="center" vertical="center" wrapText="1"/>
    </xf>
    <xf numFmtId="0" fontId="38" fillId="14" borderId="0" xfId="0" applyFont="1" applyFill="1" applyAlignment="1">
      <alignment horizontal="center" vertical="center" wrapText="1"/>
    </xf>
    <xf numFmtId="166" fontId="6" fillId="13" borderId="20" xfId="0" applyNumberFormat="1" applyFont="1" applyFill="1" applyBorder="1" applyAlignment="1">
      <alignment horizontal="center" vertical="center" wrapText="1"/>
    </xf>
    <xf numFmtId="164" fontId="6" fillId="13" borderId="21" xfId="0" applyNumberFormat="1" applyFont="1" applyFill="1" applyBorder="1" applyAlignment="1">
      <alignment horizontal="right" vertical="center" wrapText="1"/>
    </xf>
    <xf numFmtId="164" fontId="4" fillId="13" borderId="13" xfId="0" applyNumberFormat="1" applyFont="1" applyFill="1" applyBorder="1" applyAlignment="1">
      <alignment horizontal="right"/>
    </xf>
    <xf numFmtId="0" fontId="36" fillId="14" borderId="2" xfId="0" applyFont="1" applyFill="1" applyBorder="1" applyAlignment="1">
      <alignment vertical="center" wrapText="1"/>
    </xf>
    <xf numFmtId="0" fontId="33" fillId="14" borderId="13" xfId="0" applyFont="1" applyFill="1" applyBorder="1" applyAlignment="1">
      <alignment horizontal="center" vertical="center" wrapText="1"/>
    </xf>
    <xf numFmtId="0" fontId="36" fillId="14" borderId="21" xfId="0" applyFont="1" applyFill="1" applyBorder="1" applyAlignment="1">
      <alignment vertical="center" wrapText="1"/>
    </xf>
    <xf numFmtId="0" fontId="38" fillId="14" borderId="22" xfId="0" applyFont="1" applyFill="1" applyBorder="1" applyAlignment="1">
      <alignment horizontal="center" vertical="center" wrapText="1"/>
    </xf>
    <xf numFmtId="0" fontId="39" fillId="14" borderId="13" xfId="0" applyFont="1" applyFill="1" applyBorder="1" applyAlignment="1">
      <alignment vertical="center" wrapText="1"/>
    </xf>
    <xf numFmtId="0" fontId="24" fillId="13" borderId="2" xfId="0" applyFont="1" applyFill="1" applyBorder="1" applyAlignment="1">
      <alignment vertical="center" wrapText="1"/>
    </xf>
    <xf numFmtId="169" fontId="2" fillId="13" borderId="4" xfId="0" applyNumberFormat="1" applyFont="1" applyFill="1" applyBorder="1" applyAlignment="1">
      <alignment vertical="center" wrapText="1"/>
    </xf>
    <xf numFmtId="169" fontId="4" fillId="13" borderId="4" xfId="0" applyNumberFormat="1" applyFont="1" applyFill="1" applyBorder="1" applyAlignment="1">
      <alignment horizontal="center" vertical="center" wrapText="1"/>
    </xf>
    <xf numFmtId="2" fontId="4" fillId="13" borderId="6" xfId="0" applyNumberFormat="1" applyFont="1" applyFill="1" applyBorder="1" applyAlignment="1">
      <alignment horizontal="center" vertical="center" wrapText="1"/>
    </xf>
    <xf numFmtId="2" fontId="4" fillId="13" borderId="10" xfId="0" applyNumberFormat="1" applyFont="1" applyFill="1" applyBorder="1" applyAlignment="1">
      <alignment horizontal="center" vertical="center" wrapText="1"/>
    </xf>
    <xf numFmtId="2" fontId="4" fillId="13" borderId="4" xfId="0" applyNumberFormat="1" applyFont="1" applyFill="1" applyBorder="1" applyAlignment="1">
      <alignment horizontal="center" vertical="center" wrapText="1"/>
    </xf>
    <xf numFmtId="0" fontId="21" fillId="15" borderId="13" xfId="0" applyFont="1" applyFill="1" applyBorder="1" applyAlignment="1">
      <alignment horizontal="right" vertical="center" wrapText="1"/>
    </xf>
    <xf numFmtId="164" fontId="4" fillId="15" borderId="13" xfId="0" applyNumberFormat="1" applyFont="1" applyFill="1" applyBorder="1" applyAlignment="1">
      <alignment horizontal="right" vertical="center" wrapText="1"/>
    </xf>
    <xf numFmtId="6" fontId="2" fillId="15" borderId="21" xfId="0" applyNumberFormat="1" applyFont="1" applyFill="1" applyBorder="1" applyAlignment="1">
      <alignment vertical="center" wrapText="1"/>
    </xf>
    <xf numFmtId="6" fontId="4" fillId="15" borderId="21" xfId="0" applyNumberFormat="1" applyFont="1" applyFill="1" applyBorder="1" applyAlignment="1">
      <alignment horizontal="center" vertical="center" wrapText="1"/>
    </xf>
    <xf numFmtId="6" fontId="4" fillId="15" borderId="22" xfId="0" applyNumberFormat="1" applyFont="1" applyFill="1" applyBorder="1" applyAlignment="1">
      <alignment horizontal="center" vertical="center" wrapText="1"/>
    </xf>
    <xf numFmtId="6" fontId="4" fillId="15" borderId="20" xfId="0" applyNumberFormat="1" applyFont="1" applyFill="1" applyBorder="1" applyAlignment="1">
      <alignment horizontal="center" vertical="center" wrapText="1"/>
    </xf>
    <xf numFmtId="0" fontId="38" fillId="14" borderId="20" xfId="0" applyFont="1" applyFill="1" applyBorder="1" applyAlignment="1">
      <alignment horizontal="center" vertical="center" wrapText="1"/>
    </xf>
    <xf numFmtId="0" fontId="39" fillId="14" borderId="20" xfId="0" applyFont="1" applyFill="1" applyBorder="1" applyAlignment="1">
      <alignment vertical="center" wrapText="1"/>
    </xf>
    <xf numFmtId="0" fontId="38" fillId="14" borderId="1" xfId="0" applyFont="1" applyFill="1" applyBorder="1" applyAlignment="1">
      <alignment horizontal="center" vertical="center" wrapText="1"/>
    </xf>
    <xf numFmtId="2" fontId="4" fillId="13" borderId="2" xfId="0" applyNumberFormat="1" applyFont="1" applyFill="1" applyBorder="1" applyAlignment="1">
      <alignment horizontal="center" vertical="center" wrapText="1"/>
    </xf>
    <xf numFmtId="0" fontId="21" fillId="15" borderId="39" xfId="0" applyFont="1" applyFill="1" applyBorder="1" applyAlignment="1">
      <alignment horizontal="right" vertical="center" wrapText="1"/>
    </xf>
    <xf numFmtId="164" fontId="4" fillId="15" borderId="38" xfId="0" applyNumberFormat="1" applyFont="1" applyFill="1" applyBorder="1" applyAlignment="1">
      <alignment horizontal="center" vertical="center" wrapText="1"/>
    </xf>
    <xf numFmtId="164" fontId="4" fillId="15" borderId="39" xfId="0" applyNumberFormat="1" applyFont="1" applyFill="1" applyBorder="1" applyAlignment="1">
      <alignment horizontal="center" vertical="center" wrapText="1"/>
    </xf>
    <xf numFmtId="0" fontId="4" fillId="15" borderId="40" xfId="0" applyFont="1" applyFill="1" applyBorder="1" applyAlignment="1">
      <alignment horizontal="center" vertical="center" wrapText="1"/>
    </xf>
    <xf numFmtId="1" fontId="4" fillId="15" borderId="40" xfId="0" applyNumberFormat="1" applyFont="1" applyFill="1" applyBorder="1" applyAlignment="1">
      <alignment horizontal="center" vertical="center" wrapText="1"/>
    </xf>
    <xf numFmtId="6" fontId="4" fillId="15" borderId="41" xfId="0" applyNumberFormat="1" applyFont="1" applyFill="1" applyBorder="1" applyAlignment="1">
      <alignment horizontal="center" vertical="center" wrapText="1"/>
    </xf>
    <xf numFmtId="6" fontId="4" fillId="15" borderId="39" xfId="0" applyNumberFormat="1" applyFont="1" applyFill="1" applyBorder="1" applyAlignment="1">
      <alignment horizontal="center" vertical="center" wrapText="1"/>
    </xf>
    <xf numFmtId="6" fontId="4" fillId="15" borderId="40" xfId="0" applyNumberFormat="1" applyFont="1" applyFill="1" applyBorder="1" applyAlignment="1">
      <alignment horizontal="center" vertical="center" wrapText="1"/>
    </xf>
    <xf numFmtId="0" fontId="34" fillId="14" borderId="21" xfId="0" applyFont="1" applyFill="1" applyBorder="1"/>
    <xf numFmtId="0" fontId="36" fillId="14" borderId="13" xfId="0" applyFont="1" applyFill="1" applyBorder="1" applyAlignment="1">
      <alignment horizontal="center" vertical="center" wrapText="1"/>
    </xf>
    <xf numFmtId="0" fontId="38" fillId="14" borderId="37" xfId="0" applyFont="1" applyFill="1" applyBorder="1" applyAlignment="1">
      <alignment horizontal="center" vertical="center" wrapText="1"/>
    </xf>
    <xf numFmtId="164" fontId="22" fillId="4" borderId="18" xfId="0" applyNumberFormat="1" applyFont="1" applyFill="1" applyBorder="1"/>
    <xf numFmtId="0" fontId="22" fillId="4" borderId="0" xfId="0" applyFont="1" applyFill="1"/>
    <xf numFmtId="10" fontId="22" fillId="4" borderId="0" xfId="1" applyNumberFormat="1" applyFont="1" applyFill="1" applyBorder="1" applyProtection="1"/>
    <xf numFmtId="164" fontId="22" fillId="4" borderId="1" xfId="0" applyNumberFormat="1" applyFont="1" applyFill="1" applyBorder="1"/>
    <xf numFmtId="164" fontId="22" fillId="0" borderId="18" xfId="0" applyNumberFormat="1" applyFont="1" applyBorder="1"/>
    <xf numFmtId="10" fontId="22" fillId="0" borderId="0" xfId="1" applyNumberFormat="1" applyFont="1" applyBorder="1" applyProtection="1"/>
    <xf numFmtId="164" fontId="22" fillId="0" borderId="19" xfId="0" applyNumberFormat="1" applyFont="1" applyBorder="1"/>
    <xf numFmtId="0" fontId="22" fillId="0" borderId="9" xfId="0" applyFont="1" applyBorder="1"/>
    <xf numFmtId="10" fontId="22" fillId="0" borderId="9" xfId="1" applyNumberFormat="1" applyFont="1" applyBorder="1" applyProtection="1"/>
    <xf numFmtId="164" fontId="22" fillId="0" borderId="7" xfId="0" applyNumberFormat="1" applyFont="1" applyBorder="1"/>
    <xf numFmtId="0" fontId="22" fillId="0" borderId="8" xfId="0" applyFont="1" applyBorder="1"/>
    <xf numFmtId="10" fontId="22" fillId="0" borderId="8" xfId="1" applyNumberFormat="1" applyFont="1" applyBorder="1" applyProtection="1"/>
    <xf numFmtId="0" fontId="34" fillId="14" borderId="24" xfId="0" applyFont="1" applyFill="1" applyBorder="1" applyAlignment="1">
      <alignment horizontal="left"/>
    </xf>
    <xf numFmtId="0" fontId="34" fillId="14" borderId="25" xfId="0" applyFont="1" applyFill="1" applyBorder="1" applyAlignment="1">
      <alignment horizontal="left"/>
    </xf>
    <xf numFmtId="0" fontId="34" fillId="14" borderId="26" xfId="0" applyFont="1" applyFill="1" applyBorder="1" applyAlignment="1">
      <alignment horizontal="left"/>
    </xf>
    <xf numFmtId="170" fontId="8" fillId="0" borderId="0" xfId="0" applyNumberFormat="1" applyFont="1"/>
    <xf numFmtId="6" fontId="8" fillId="0" borderId="0" xfId="0" applyNumberFormat="1" applyFont="1"/>
    <xf numFmtId="0" fontId="40" fillId="13" borderId="11" xfId="0" applyFont="1" applyFill="1" applyBorder="1" applyAlignment="1">
      <alignment vertical="top" wrapText="1"/>
    </xf>
    <xf numFmtId="0" fontId="40" fillId="13" borderId="2" xfId="0" applyFont="1" applyFill="1" applyBorder="1" applyAlignment="1">
      <alignment vertical="center" wrapText="1"/>
    </xf>
    <xf numFmtId="0" fontId="41" fillId="13" borderId="20" xfId="0" applyFont="1" applyFill="1" applyBorder="1" applyAlignment="1">
      <alignment vertical="center" wrapText="1"/>
    </xf>
    <xf numFmtId="164" fontId="42" fillId="13" borderId="13" xfId="0" applyNumberFormat="1" applyFont="1" applyFill="1" applyBorder="1" applyAlignment="1">
      <alignment horizontal="left" vertical="top" wrapText="1"/>
    </xf>
    <xf numFmtId="0" fontId="39" fillId="14" borderId="2" xfId="0" applyFont="1" applyFill="1" applyBorder="1" applyAlignment="1">
      <alignment horizontal="center" vertical="center" wrapText="1"/>
    </xf>
    <xf numFmtId="164" fontId="23" fillId="0" borderId="18" xfId="0" applyNumberFormat="1" applyFont="1" applyBorder="1"/>
    <xf numFmtId="10" fontId="23" fillId="0" borderId="0" xfId="1" applyNumberFormat="1" applyFont="1" applyBorder="1" applyProtection="1"/>
    <xf numFmtId="164" fontId="43" fillId="0" borderId="18" xfId="0" applyNumberFormat="1" applyFont="1" applyBorder="1"/>
    <xf numFmtId="0" fontId="43" fillId="0" borderId="8" xfId="0" applyFont="1" applyBorder="1"/>
    <xf numFmtId="10" fontId="43" fillId="0" borderId="8" xfId="1" applyNumberFormat="1" applyFont="1" applyBorder="1" applyProtection="1"/>
    <xf numFmtId="10" fontId="8" fillId="7" borderId="0" xfId="1" applyNumberFormat="1" applyFont="1" applyFill="1" applyBorder="1" applyProtection="1"/>
    <xf numFmtId="0" fontId="44" fillId="0" borderId="23" xfId="0" applyFont="1" applyBorder="1" applyAlignment="1">
      <alignment horizontal="left" vertical="top"/>
    </xf>
    <xf numFmtId="9" fontId="8" fillId="0" borderId="0" xfId="0" applyNumberFormat="1" applyFont="1"/>
    <xf numFmtId="10" fontId="8" fillId="0" borderId="0" xfId="0" applyNumberFormat="1" applyFont="1"/>
    <xf numFmtId="164" fontId="8" fillId="0" borderId="0" xfId="0" applyNumberFormat="1" applyFont="1" applyAlignment="1">
      <alignment horizontal="right"/>
    </xf>
    <xf numFmtId="0" fontId="8" fillId="8" borderId="0" xfId="0" applyFont="1" applyFill="1"/>
    <xf numFmtId="9" fontId="0" fillId="0" borderId="0" xfId="0" applyNumberFormat="1"/>
    <xf numFmtId="172" fontId="0" fillId="0" borderId="0" xfId="0" applyNumberFormat="1"/>
    <xf numFmtId="164" fontId="43" fillId="0" borderId="0" xfId="0" applyNumberFormat="1" applyFont="1"/>
    <xf numFmtId="0" fontId="0" fillId="7" borderId="0" xfId="0" applyFill="1"/>
    <xf numFmtId="0" fontId="0" fillId="9" borderId="0" xfId="0" applyFill="1"/>
    <xf numFmtId="164" fontId="22" fillId="7" borderId="18" xfId="0" applyNumberFormat="1" applyFont="1" applyFill="1" applyBorder="1"/>
    <xf numFmtId="0" fontId="22" fillId="7" borderId="0" xfId="0" applyFont="1" applyFill="1"/>
    <xf numFmtId="10" fontId="22" fillId="7" borderId="0" xfId="1" applyNumberFormat="1" applyFont="1" applyFill="1" applyBorder="1" applyProtection="1"/>
    <xf numFmtId="164" fontId="22" fillId="7" borderId="1" xfId="0" applyNumberFormat="1" applyFont="1" applyFill="1" applyBorder="1"/>
    <xf numFmtId="164" fontId="8" fillId="11" borderId="0" xfId="0" applyNumberFormat="1" applyFont="1" applyFill="1"/>
    <xf numFmtId="10" fontId="8" fillId="11" borderId="0" xfId="0" applyNumberFormat="1" applyFont="1" applyFill="1"/>
    <xf numFmtId="164" fontId="45" fillId="0" borderId="0" xfId="0" applyNumberFormat="1" applyFont="1"/>
    <xf numFmtId="164" fontId="46" fillId="0" borderId="0" xfId="0" applyNumberFormat="1" applyFont="1"/>
    <xf numFmtId="164" fontId="47" fillId="0" borderId="0" xfId="0" applyNumberFormat="1" applyFont="1"/>
    <xf numFmtId="171" fontId="0" fillId="0" borderId="0" xfId="0" applyNumberFormat="1"/>
    <xf numFmtId="0" fontId="48" fillId="14" borderId="22" xfId="0" applyFont="1" applyFill="1" applyBorder="1" applyAlignment="1">
      <alignment horizontal="center" vertical="center" wrapText="1"/>
    </xf>
    <xf numFmtId="0" fontId="38" fillId="7" borderId="0" xfId="0" applyFont="1" applyFill="1" applyAlignment="1">
      <alignment horizontal="center" vertical="center" wrapText="1"/>
    </xf>
    <xf numFmtId="164" fontId="8" fillId="9" borderId="0" xfId="0" applyNumberFormat="1" applyFont="1" applyFill="1"/>
    <xf numFmtId="0" fontId="38" fillId="7" borderId="2" xfId="0" applyFont="1" applyFill="1" applyBorder="1" applyAlignment="1">
      <alignment horizontal="center" vertical="center" wrapText="1"/>
    </xf>
    <xf numFmtId="171" fontId="0" fillId="9" borderId="0" xfId="0" applyNumberFormat="1" applyFill="1"/>
    <xf numFmtId="166" fontId="4" fillId="15" borderId="12" xfId="0" applyNumberFormat="1" applyFont="1" applyFill="1" applyBorder="1" applyAlignment="1">
      <alignment horizontal="center" vertical="center" wrapText="1"/>
    </xf>
    <xf numFmtId="166" fontId="22" fillId="0" borderId="11" xfId="0" applyNumberFormat="1" applyFont="1" applyBorder="1" applyAlignment="1">
      <alignment horizontal="center"/>
    </xf>
    <xf numFmtId="166" fontId="22" fillId="4" borderId="11" xfId="0" applyNumberFormat="1" applyFont="1" applyFill="1" applyBorder="1" applyAlignment="1">
      <alignment horizontal="center"/>
    </xf>
    <xf numFmtId="166" fontId="22" fillId="0" borderId="12" xfId="0" applyNumberFormat="1" applyFont="1" applyBorder="1" applyAlignment="1">
      <alignment horizontal="center"/>
    </xf>
    <xf numFmtId="166" fontId="6" fillId="15" borderId="11" xfId="0" applyNumberFormat="1" applyFont="1" applyFill="1" applyBorder="1" applyAlignment="1">
      <alignment horizontal="left" vertical="center" wrapText="1"/>
    </xf>
    <xf numFmtId="8" fontId="4" fillId="15" borderId="3" xfId="0" applyNumberFormat="1" applyFont="1" applyFill="1" applyBorder="1" applyAlignment="1">
      <alignment horizontal="center"/>
    </xf>
    <xf numFmtId="2" fontId="4" fillId="15" borderId="0" xfId="0" applyNumberFormat="1" applyFont="1" applyFill="1" applyAlignment="1">
      <alignment horizontal="center"/>
    </xf>
    <xf numFmtId="2" fontId="4" fillId="15" borderId="3" xfId="0" applyNumberFormat="1" applyFont="1" applyFill="1" applyBorder="1" applyAlignment="1">
      <alignment horizontal="center"/>
    </xf>
    <xf numFmtId="2" fontId="4" fillId="15" borderId="32" xfId="0" applyNumberFormat="1" applyFont="1" applyFill="1" applyBorder="1" applyAlignment="1">
      <alignment horizontal="center"/>
    </xf>
    <xf numFmtId="2" fontId="4" fillId="15" borderId="2" xfId="0" applyNumberFormat="1" applyFont="1" applyFill="1" applyBorder="1" applyAlignment="1">
      <alignment horizontal="center"/>
    </xf>
    <xf numFmtId="164" fontId="5" fillId="0" borderId="0" xfId="0" applyNumberFormat="1" applyFont="1"/>
    <xf numFmtId="166" fontId="6" fillId="15" borderId="11" xfId="0" applyNumberFormat="1" applyFont="1" applyFill="1" applyBorder="1" applyAlignment="1">
      <alignment horizontal="center" vertical="center" wrapText="1"/>
    </xf>
    <xf numFmtId="164" fontId="4" fillId="15" borderId="3" xfId="0" applyNumberFormat="1" applyFont="1" applyFill="1" applyBorder="1" applyAlignment="1">
      <alignment horizontal="right"/>
    </xf>
    <xf numFmtId="2" fontId="4" fillId="15" borderId="0" xfId="0" applyNumberFormat="1" applyFont="1" applyFill="1" applyAlignment="1">
      <alignment horizontal="right"/>
    </xf>
    <xf numFmtId="2" fontId="4" fillId="15" borderId="3" xfId="0" applyNumberFormat="1" applyFont="1" applyFill="1" applyBorder="1" applyAlignment="1">
      <alignment horizontal="right"/>
    </xf>
    <xf numFmtId="2" fontId="49" fillId="15" borderId="3" xfId="0" applyNumberFormat="1" applyFont="1" applyFill="1" applyBorder="1" applyAlignment="1">
      <alignment horizontal="center"/>
    </xf>
    <xf numFmtId="164" fontId="49" fillId="15" borderId="5" xfId="0" applyNumberFormat="1" applyFont="1" applyFill="1" applyBorder="1" applyAlignment="1">
      <alignment horizontal="right"/>
    </xf>
    <xf numFmtId="2" fontId="49" fillId="15" borderId="0" xfId="0" applyNumberFormat="1" applyFont="1" applyFill="1" applyAlignment="1">
      <alignment horizontal="right"/>
    </xf>
    <xf numFmtId="2" fontId="49" fillId="15" borderId="3" xfId="0" applyNumberFormat="1" applyFont="1" applyFill="1" applyBorder="1" applyAlignment="1">
      <alignment horizontal="right"/>
    </xf>
    <xf numFmtId="2" fontId="49" fillId="15" borderId="5" xfId="0" applyNumberFormat="1" applyFont="1" applyFill="1" applyBorder="1" applyAlignment="1">
      <alignment horizontal="right"/>
    </xf>
    <xf numFmtId="164" fontId="50" fillId="0" borderId="0" xfId="0" applyNumberFormat="1" applyFont="1"/>
    <xf numFmtId="2" fontId="28" fillId="13" borderId="6" xfId="0" applyNumberFormat="1" applyFont="1" applyFill="1" applyBorder="1" applyAlignment="1">
      <alignment horizontal="center" vertical="center" wrapText="1"/>
    </xf>
    <xf numFmtId="2" fontId="0" fillId="0" borderId="0" xfId="0" applyNumberFormat="1"/>
    <xf numFmtId="0" fontId="18" fillId="13" borderId="10" xfId="0" applyFont="1" applyFill="1" applyBorder="1" applyAlignment="1">
      <alignment horizontal="left" wrapText="1"/>
    </xf>
    <xf numFmtId="0" fontId="18" fillId="13" borderId="4" xfId="0" applyFont="1" applyFill="1" applyBorder="1" applyAlignment="1">
      <alignment horizontal="left" wrapText="1"/>
    </xf>
    <xf numFmtId="0" fontId="18" fillId="13" borderId="6" xfId="0" applyFont="1" applyFill="1" applyBorder="1" applyAlignment="1">
      <alignment horizontal="left" wrapText="1"/>
    </xf>
    <xf numFmtId="0" fontId="20" fillId="13" borderId="12" xfId="0" applyFont="1" applyFill="1" applyBorder="1" applyAlignment="1">
      <alignment horizontal="left" wrapText="1"/>
    </xf>
    <xf numFmtId="0" fontId="6" fillId="13" borderId="14" xfId="0" applyFont="1" applyFill="1" applyBorder="1" applyAlignment="1">
      <alignment horizontal="left" wrapText="1"/>
    </xf>
    <xf numFmtId="0" fontId="6" fillId="13" borderId="7" xfId="0" applyFont="1" applyFill="1" applyBorder="1" applyAlignment="1">
      <alignment horizontal="left" wrapText="1"/>
    </xf>
    <xf numFmtId="0" fontId="13" fillId="0" borderId="0" xfId="0" applyFont="1" applyAlignment="1">
      <alignment horizontal="left" wrapText="1"/>
    </xf>
    <xf numFmtId="0" fontId="36" fillId="14" borderId="2" xfId="0" applyFont="1" applyFill="1" applyBorder="1" applyAlignment="1">
      <alignment horizontal="center" vertical="center" wrapText="1"/>
    </xf>
    <xf numFmtId="0" fontId="34" fillId="14" borderId="3" xfId="0" applyFont="1" applyFill="1" applyBorder="1"/>
  </cellXfs>
  <cellStyles count="3">
    <cellStyle name="Normal" xfId="0" builtinId="0"/>
    <cellStyle name="Procent" xfId="1" builtinId="5"/>
    <cellStyle name="Valuta" xfId="2" builtin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5050"/>
      <color rgb="FFE7DAC5"/>
      <color rgb="FFC03F73"/>
      <color rgb="FFCCCCCC"/>
      <color rgb="FF7E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28575</xdr:colOff>
      <xdr:row>56</xdr:row>
      <xdr:rowOff>38100</xdr:rowOff>
    </xdr:from>
    <xdr:to>
      <xdr:col>0</xdr:col>
      <xdr:colOff>514350</xdr:colOff>
      <xdr:row>56</xdr:row>
      <xdr:rowOff>180975</xdr:rowOff>
    </xdr:to>
    <xdr:sp macro="" textlink="">
      <xdr:nvSpPr>
        <xdr:cNvPr id="2" name="Pil: vänster 1">
          <a:extLst>
            <a:ext uri="{FF2B5EF4-FFF2-40B4-BE49-F238E27FC236}">
              <a16:creationId xmlns:a16="http://schemas.microsoft.com/office/drawing/2014/main" id="{E8DD6B40-275B-4E8A-A124-B5FC9A1A68D0}"/>
            </a:ext>
          </a:extLst>
        </xdr:cNvPr>
        <xdr:cNvSpPr/>
      </xdr:nvSpPr>
      <xdr:spPr>
        <a:xfrm>
          <a:off x="28575" y="28575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19050</xdr:colOff>
      <xdr:row>58</xdr:row>
      <xdr:rowOff>0</xdr:rowOff>
    </xdr:from>
    <xdr:to>
      <xdr:col>0</xdr:col>
      <xdr:colOff>504825</xdr:colOff>
      <xdr:row>108</xdr:row>
      <xdr:rowOff>142875</xdr:rowOff>
    </xdr:to>
    <xdr:sp macro="" textlink="">
      <xdr:nvSpPr>
        <xdr:cNvPr id="3" name="Pil: vänster 2">
          <a:extLst>
            <a:ext uri="{FF2B5EF4-FFF2-40B4-BE49-F238E27FC236}">
              <a16:creationId xmlns:a16="http://schemas.microsoft.com/office/drawing/2014/main" id="{FBB28951-6F4E-417E-B6AB-1D7085EC0708}"/>
            </a:ext>
          </a:extLst>
        </xdr:cNvPr>
        <xdr:cNvSpPr/>
      </xdr:nvSpPr>
      <xdr:spPr>
        <a:xfrm>
          <a:off x="1905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539EE1B9-CADE-4845-8701-EB0543FCDD4B}"/>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EDE6C75-D64F-4C9D-8CFE-A784173AED6C}"/>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7</xdr:row>
      <xdr:rowOff>0</xdr:rowOff>
    </xdr:from>
    <xdr:to>
      <xdr:col>1</xdr:col>
      <xdr:colOff>485775</xdr:colOff>
      <xdr:row>56</xdr:row>
      <xdr:rowOff>142875</xdr:rowOff>
    </xdr:to>
    <xdr:sp macro="" textlink="">
      <xdr:nvSpPr>
        <xdr:cNvPr id="6" name="Pil: vänster 5">
          <a:extLst>
            <a:ext uri="{FF2B5EF4-FFF2-40B4-BE49-F238E27FC236}">
              <a16:creationId xmlns:a16="http://schemas.microsoft.com/office/drawing/2014/main" id="{F6D70D4F-B0AC-471C-890C-42A08F755034}"/>
            </a:ext>
          </a:extLst>
        </xdr:cNvPr>
        <xdr:cNvSpPr/>
      </xdr:nvSpPr>
      <xdr:spPr>
        <a:xfrm>
          <a:off x="0" y="2734574"/>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58</xdr:row>
      <xdr:rowOff>0</xdr:rowOff>
    </xdr:from>
    <xdr:to>
      <xdr:col>1</xdr:col>
      <xdr:colOff>485775</xdr:colOff>
      <xdr:row>108</xdr:row>
      <xdr:rowOff>142875</xdr:rowOff>
    </xdr:to>
    <xdr:sp macro="" textlink="">
      <xdr:nvSpPr>
        <xdr:cNvPr id="7" name="Pil: vänster 6">
          <a:extLst>
            <a:ext uri="{FF2B5EF4-FFF2-40B4-BE49-F238E27FC236}">
              <a16:creationId xmlns:a16="http://schemas.microsoft.com/office/drawing/2014/main" id="{C12E6059-12B8-40A3-90D2-A89DDD28B1EE}"/>
            </a:ext>
          </a:extLst>
        </xdr:cNvPr>
        <xdr:cNvSpPr/>
      </xdr:nvSpPr>
      <xdr:spPr>
        <a:xfrm>
          <a:off x="0" y="3200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110</xdr:row>
      <xdr:rowOff>0</xdr:rowOff>
    </xdr:from>
    <xdr:to>
      <xdr:col>1</xdr:col>
      <xdr:colOff>485775</xdr:colOff>
      <xdr:row>132</xdr:row>
      <xdr:rowOff>142875</xdr:rowOff>
    </xdr:to>
    <xdr:sp macro="" textlink="">
      <xdr:nvSpPr>
        <xdr:cNvPr id="8" name="Pil: vänster 7">
          <a:extLst>
            <a:ext uri="{FF2B5EF4-FFF2-40B4-BE49-F238E27FC236}">
              <a16:creationId xmlns:a16="http://schemas.microsoft.com/office/drawing/2014/main" id="{26CF9336-8F36-4631-99F7-812FECE4D295}"/>
            </a:ext>
          </a:extLst>
        </xdr:cNvPr>
        <xdr:cNvSpPr/>
      </xdr:nvSpPr>
      <xdr:spPr>
        <a:xfrm>
          <a:off x="0" y="36576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xdr:col>
      <xdr:colOff>0</xdr:colOff>
      <xdr:row>134</xdr:row>
      <xdr:rowOff>0</xdr:rowOff>
    </xdr:from>
    <xdr:to>
      <xdr:col>1</xdr:col>
      <xdr:colOff>485775</xdr:colOff>
      <xdr:row>164</xdr:row>
      <xdr:rowOff>142875</xdr:rowOff>
    </xdr:to>
    <xdr:sp macro="" textlink="">
      <xdr:nvSpPr>
        <xdr:cNvPr id="9" name="Pil: vänster 8">
          <a:extLst>
            <a:ext uri="{FF2B5EF4-FFF2-40B4-BE49-F238E27FC236}">
              <a16:creationId xmlns:a16="http://schemas.microsoft.com/office/drawing/2014/main" id="{9969FC52-58C1-4367-A9B5-D0476A45D707}"/>
            </a:ext>
          </a:extLst>
        </xdr:cNvPr>
        <xdr:cNvSpPr/>
      </xdr:nvSpPr>
      <xdr:spPr>
        <a:xfrm>
          <a:off x="0" y="41148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1A0126B7-FDD9-4CF4-AD99-63420706D257}"/>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2F2E73E-7869-4CF0-B3F6-0203B9C0DC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6E3BF17-A150-43A2-B84F-340D70CF0AA7}"/>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D9A9B0E-5BAF-41B6-B0DE-9ECFF57BE67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91CC0E9-604D-4742-9EB5-F55F34D6C1E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F51780B9-D285-4935-90A4-4D0E8968A8F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538E327-4409-404A-BD23-0B9CB620E1D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55DEBAC-0C5A-4E34-A46C-7B4831D25D5D}"/>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494C7FE4-69DB-44DF-B8CA-FEB5D002873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1155FA8-92BD-41B9-9812-AF27431658D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C0802C6-03F1-4CA3-8810-56909D1EE50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9F0DD58-79D9-46B5-9FBA-434C903CFAB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409DB87-237B-4776-B942-5A8D2A80B85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1A7405F-E50D-4DCF-BE15-FF3876B2C33D}"/>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11FAB43-9BB8-4699-8D14-95F6BD06F7C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150271B4-16F8-4D02-9B4F-AE16DB538DAA}"/>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C93B4147-856D-4D7E-8529-AB952DEDF94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39028E-3CEA-4257-899C-77727DCC7EFA}"/>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020BDBA-DAF0-45BE-A989-B903F5103C3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A84C2E83-44AD-407A-A841-12D2FD4BDFE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79D7401A-2AD3-4E3D-AC5C-C9460E0055E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C2514C4-819D-4F42-AB82-72931151B719}"/>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4C9D4E99-B2BA-4743-A849-CE928419B1A4}"/>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E982509-D006-4431-B4DB-403ACEEC414B}"/>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81107C3-2C0E-4B04-AB4F-D66C703CFDD9}"/>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21708E2-F546-44B6-ABA2-C5F001A7B9B8}"/>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E2A968D-665F-42F8-A3B7-3AA17D6C821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C026969B-9C4B-4AC3-BF26-A76787916E01}"/>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5BFAED7F-4AF2-4D06-A286-5F06107E4AA2}"/>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A62FF8AA-9052-4A22-9918-7381F66E352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7D5FC4D-7A81-4305-885E-A7F7B022463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156CA32-CF54-485B-9722-53B91B7EBB95}"/>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3754434-BD57-4CDF-9139-67CD551A081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D11154B-149D-4D97-B2B1-C5A3488CB74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889C59A9-4D0A-4B8B-A583-7D1B0A4E30AF}"/>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C5DA0B5-2494-4B8D-B101-27DF90EA22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9F7306CA-19B7-4EA7-85D6-ED0C9863665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78A7C71B-3315-4CC4-96C1-B8EB17E77D9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AD317CAD-5633-4C79-9AF6-F14941FDBDE2}"/>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36770AA6-7678-4B57-B33F-2F23F19BDDF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0733F2D-A7F1-4C28-A36D-26710AEE8E6F}"/>
            </a:ext>
          </a:extLst>
        </xdr:cNvPr>
        <xdr:cNvSpPr/>
      </xdr:nvSpPr>
      <xdr:spPr>
        <a:xfrm>
          <a:off x="0" y="27527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7D741D5-839F-4505-AE3A-401CEF732452}"/>
            </a:ext>
          </a:extLst>
        </xdr:cNvPr>
        <xdr:cNvSpPr/>
      </xdr:nvSpPr>
      <xdr:spPr>
        <a:xfrm>
          <a:off x="0" y="32194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D2125BE-4433-4D7C-B9B3-CB6CED201F20}"/>
            </a:ext>
          </a:extLst>
        </xdr:cNvPr>
        <xdr:cNvSpPr/>
      </xdr:nvSpPr>
      <xdr:spPr>
        <a:xfrm>
          <a:off x="0" y="36861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8589759-53AE-4A88-8FD1-5930E1D62CF7}"/>
            </a:ext>
          </a:extLst>
        </xdr:cNvPr>
        <xdr:cNvSpPr/>
      </xdr:nvSpPr>
      <xdr:spPr>
        <a:xfrm>
          <a:off x="0" y="41529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57</xdr:row>
      <xdr:rowOff>142875</xdr:rowOff>
    </xdr:to>
    <xdr:sp macro="" textlink="">
      <xdr:nvSpPr>
        <xdr:cNvPr id="2" name="Pil: vänster 1">
          <a:extLst>
            <a:ext uri="{FF2B5EF4-FFF2-40B4-BE49-F238E27FC236}">
              <a16:creationId xmlns:a16="http://schemas.microsoft.com/office/drawing/2014/main" id="{4624B7A8-CF3D-48F3-8858-E3FDB4F00185}"/>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59</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02DD60F-CA2E-4A3B-BC11-72B990FC46B4}"/>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131</xdr:row>
      <xdr:rowOff>142875</xdr:rowOff>
    </xdr:to>
    <xdr:sp macro="" textlink="">
      <xdr:nvSpPr>
        <xdr:cNvPr id="4" name="Pil: vänster 3">
          <a:extLst>
            <a:ext uri="{FF2B5EF4-FFF2-40B4-BE49-F238E27FC236}">
              <a16:creationId xmlns:a16="http://schemas.microsoft.com/office/drawing/2014/main" id="{2A193782-74B2-4F7A-A6CE-CCD519B896F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133</xdr:row>
      <xdr:rowOff>0</xdr:rowOff>
    </xdr:from>
    <xdr:to>
      <xdr:col>0</xdr:col>
      <xdr:colOff>485775</xdr:colOff>
      <xdr:row>162</xdr:row>
      <xdr:rowOff>152400</xdr:rowOff>
    </xdr:to>
    <xdr:sp macro="" textlink="">
      <xdr:nvSpPr>
        <xdr:cNvPr id="5" name="Pil: vänster 4">
          <a:extLst>
            <a:ext uri="{FF2B5EF4-FFF2-40B4-BE49-F238E27FC236}">
              <a16:creationId xmlns:a16="http://schemas.microsoft.com/office/drawing/2014/main" id="{50B8005C-CBF0-4DE4-9567-3102DEB2E469}"/>
            </a:ext>
          </a:extLst>
        </xdr:cNvPr>
        <xdr:cNvSpPr/>
      </xdr:nvSpPr>
      <xdr:spPr>
        <a:xfrm>
          <a:off x="0" y="4219575"/>
          <a:ext cx="485775" cy="1524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C74E501-9FD5-4408-90F1-456AEE54892E}"/>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54F3DB00-BB7C-4B36-8F20-FF0F8110485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16B3CEBB-BBF2-4FB8-BE08-24B929B547B6}"/>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163</xdr:row>
      <xdr:rowOff>133350</xdr:rowOff>
    </xdr:to>
    <xdr:sp macro="" textlink="">
      <xdr:nvSpPr>
        <xdr:cNvPr id="5" name="Pil: vänster 4">
          <a:extLst>
            <a:ext uri="{FF2B5EF4-FFF2-40B4-BE49-F238E27FC236}">
              <a16:creationId xmlns:a16="http://schemas.microsoft.com/office/drawing/2014/main" id="{751D36F3-62C4-4996-99FA-C60EE0AA7F36}"/>
            </a:ext>
          </a:extLst>
        </xdr:cNvPr>
        <xdr:cNvSpPr/>
      </xdr:nvSpPr>
      <xdr:spPr>
        <a:xfrm>
          <a:off x="0" y="3914775"/>
          <a:ext cx="485775" cy="5619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32</xdr:col>
      <xdr:colOff>28575</xdr:colOff>
      <xdr:row>8</xdr:row>
      <xdr:rowOff>38100</xdr:rowOff>
    </xdr:from>
    <xdr:to>
      <xdr:col>32</xdr:col>
      <xdr:colOff>200025</xdr:colOff>
      <xdr:row>28</xdr:row>
      <xdr:rowOff>190500</xdr:rowOff>
    </xdr:to>
    <xdr:sp macro="" textlink="">
      <xdr:nvSpPr>
        <xdr:cNvPr id="2" name="textruta 1">
          <a:extLst>
            <a:ext uri="{FF2B5EF4-FFF2-40B4-BE49-F238E27FC236}">
              <a16:creationId xmlns:a16="http://schemas.microsoft.com/office/drawing/2014/main" id="{57370F05-89CD-47BB-8FCF-1B6946AE313F}"/>
            </a:ext>
          </a:extLst>
        </xdr:cNvPr>
        <xdr:cNvSpPr txBox="1"/>
      </xdr:nvSpPr>
      <xdr:spPr>
        <a:xfrm>
          <a:off x="32718375" y="1514475"/>
          <a:ext cx="171450" cy="4152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efter årsslut efter användning</a:t>
          </a:r>
          <a:endParaRPr lang="sv-SE" sz="1000">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37</xdr:col>
      <xdr:colOff>15490</xdr:colOff>
      <xdr:row>4</xdr:row>
      <xdr:rowOff>15240</xdr:rowOff>
    </xdr:from>
    <xdr:to>
      <xdr:col>37</xdr:col>
      <xdr:colOff>190499</xdr:colOff>
      <xdr:row>24</xdr:row>
      <xdr:rowOff>154413</xdr:rowOff>
    </xdr:to>
    <xdr:sp macro="" textlink="">
      <xdr:nvSpPr>
        <xdr:cNvPr id="3" name="textruta 2">
          <a:extLst>
            <a:ext uri="{FF2B5EF4-FFF2-40B4-BE49-F238E27FC236}">
              <a16:creationId xmlns:a16="http://schemas.microsoft.com/office/drawing/2014/main" id="{7DD2C577-37F2-43D3-9110-B5C04422E6E9}"/>
            </a:ext>
          </a:extLst>
        </xdr:cNvPr>
        <xdr:cNvSpPr txBox="1"/>
      </xdr:nvSpPr>
      <xdr:spPr>
        <a:xfrm>
          <a:off x="22570690" y="777240"/>
          <a:ext cx="175009" cy="394917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helår i förskott baserat på inventering</a:t>
          </a:r>
          <a:endParaRPr lang="sv-SE" sz="1000">
            <a:effectLst/>
          </a:endParaRPr>
        </a:p>
      </xdr:txBody>
    </xdr:sp>
    <xdr:clientData/>
  </xdr:twoCellAnchor>
  <xdr:twoCellAnchor>
    <xdr:from>
      <xdr:col>33</xdr:col>
      <xdr:colOff>16565</xdr:colOff>
      <xdr:row>4</xdr:row>
      <xdr:rowOff>5715</xdr:rowOff>
    </xdr:from>
    <xdr:to>
      <xdr:col>33</xdr:col>
      <xdr:colOff>240195</xdr:colOff>
      <xdr:row>24</xdr:row>
      <xdr:rowOff>158642</xdr:rowOff>
    </xdr:to>
    <xdr:sp macro="" textlink="">
      <xdr:nvSpPr>
        <xdr:cNvPr id="6" name="textruta 5">
          <a:extLst>
            <a:ext uri="{FF2B5EF4-FFF2-40B4-BE49-F238E27FC236}">
              <a16:creationId xmlns:a16="http://schemas.microsoft.com/office/drawing/2014/main" id="{A85B5158-F025-4C24-8C19-091DD69720EB}"/>
            </a:ext>
          </a:extLst>
        </xdr:cNvPr>
        <xdr:cNvSpPr txBox="1"/>
      </xdr:nvSpPr>
      <xdr:spPr>
        <a:xfrm>
          <a:off x="20133365" y="767715"/>
          <a:ext cx="22363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 Rörlig volymsdel tillkommer enl prislista</a:t>
          </a:r>
        </a:p>
      </xdr:txBody>
    </xdr:sp>
    <xdr:clientData/>
  </xdr:twoCellAnchor>
  <xdr:twoCellAnchor>
    <xdr:from>
      <xdr:col>41</xdr:col>
      <xdr:colOff>19051</xdr:colOff>
      <xdr:row>4</xdr:row>
      <xdr:rowOff>20955</xdr:rowOff>
    </xdr:from>
    <xdr:to>
      <xdr:col>41</xdr:col>
      <xdr:colOff>190501</xdr:colOff>
      <xdr:row>24</xdr:row>
      <xdr:rowOff>173882</xdr:rowOff>
    </xdr:to>
    <xdr:sp macro="" textlink="">
      <xdr:nvSpPr>
        <xdr:cNvPr id="7" name="textruta 6">
          <a:extLst>
            <a:ext uri="{FF2B5EF4-FFF2-40B4-BE49-F238E27FC236}">
              <a16:creationId xmlns:a16="http://schemas.microsoft.com/office/drawing/2014/main" id="{E2927B1D-1920-4D76-A6E1-3EED46914F1F}"/>
            </a:ext>
          </a:extLst>
        </xdr:cNvPr>
        <xdr:cNvSpPr txBox="1"/>
      </xdr:nvSpPr>
      <xdr:spPr>
        <a:xfrm>
          <a:off x="25012651" y="782955"/>
          <a:ext cx="171450" cy="39629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pPr marL="0" indent="0"/>
          <a:r>
            <a:rPr lang="sv-SE" sz="1000">
              <a:solidFill>
                <a:schemeClr val="dk1"/>
              </a:solidFill>
              <a:latin typeface="+mn-lt"/>
              <a:ea typeface="+mn-ea"/>
              <a:cs typeface="+mn-cs"/>
            </a:rPr>
            <a:t>Faktureras separat via förvaltning</a:t>
          </a:r>
        </a:p>
        <a:p>
          <a:pPr marL="0" indent="0"/>
          <a:endParaRPr lang="sv-SE" sz="1000">
            <a:solidFill>
              <a:schemeClr val="dk1"/>
            </a:solidFill>
            <a:latin typeface="+mn-lt"/>
            <a:ea typeface="+mn-ea"/>
            <a:cs typeface="+mn-cs"/>
          </a:endParaRPr>
        </a:p>
      </xdr:txBody>
    </xdr:sp>
    <xdr:clientData/>
  </xdr:twoCellAnchor>
  <xdr:twoCellAnchor>
    <xdr:from>
      <xdr:col>45</xdr:col>
      <xdr:colOff>17395</xdr:colOff>
      <xdr:row>4</xdr:row>
      <xdr:rowOff>15240</xdr:rowOff>
    </xdr:from>
    <xdr:to>
      <xdr:col>45</xdr:col>
      <xdr:colOff>180975</xdr:colOff>
      <xdr:row>24</xdr:row>
      <xdr:rowOff>150603</xdr:rowOff>
    </xdr:to>
    <xdr:sp macro="" textlink="">
      <xdr:nvSpPr>
        <xdr:cNvPr id="8" name="textruta 7">
          <a:extLst>
            <a:ext uri="{FF2B5EF4-FFF2-40B4-BE49-F238E27FC236}">
              <a16:creationId xmlns:a16="http://schemas.microsoft.com/office/drawing/2014/main" id="{26D6885A-934E-45FB-A592-92CBB8F24E74}"/>
            </a:ext>
          </a:extLst>
        </xdr:cNvPr>
        <xdr:cNvSpPr txBox="1"/>
      </xdr:nvSpPr>
      <xdr:spPr>
        <a:xfrm>
          <a:off x="27449395" y="777240"/>
          <a:ext cx="16358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av förvaltning</a:t>
          </a:r>
          <a:endParaRPr lang="sv-SE" sz="1000">
            <a:effectLst/>
          </a:endParaRPr>
        </a:p>
      </xdr:txBody>
    </xdr:sp>
    <xdr:clientData/>
  </xdr:twoCellAnchor>
  <xdr:twoCellAnchor>
    <xdr:from>
      <xdr:col>49</xdr:col>
      <xdr:colOff>10198</xdr:colOff>
      <xdr:row>4</xdr:row>
      <xdr:rowOff>12999</xdr:rowOff>
    </xdr:from>
    <xdr:to>
      <xdr:col>49</xdr:col>
      <xdr:colOff>185458</xdr:colOff>
      <xdr:row>24</xdr:row>
      <xdr:rowOff>148362</xdr:rowOff>
    </xdr:to>
    <xdr:sp macro="" textlink="">
      <xdr:nvSpPr>
        <xdr:cNvPr id="9" name="textruta 8">
          <a:extLst>
            <a:ext uri="{FF2B5EF4-FFF2-40B4-BE49-F238E27FC236}">
              <a16:creationId xmlns:a16="http://schemas.microsoft.com/office/drawing/2014/main" id="{1348B104-A6D7-4C2B-8E16-82A495F9D607}"/>
            </a:ext>
          </a:extLst>
        </xdr:cNvPr>
        <xdr:cNvSpPr txBox="1"/>
      </xdr:nvSpPr>
      <xdr:spPr>
        <a:xfrm>
          <a:off x="13954798" y="1575099"/>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nytjad volym</a:t>
          </a:r>
          <a:endParaRPr lang="sv-SE" sz="1000">
            <a:effectLst/>
          </a:endParaRPr>
        </a:p>
      </xdr:txBody>
    </xdr:sp>
    <xdr:clientData/>
  </xdr:twoCellAnchor>
  <xdr:twoCellAnchor>
    <xdr:from>
      <xdr:col>77</xdr:col>
      <xdr:colOff>19050</xdr:colOff>
      <xdr:row>4</xdr:row>
      <xdr:rowOff>19050</xdr:rowOff>
    </xdr:from>
    <xdr:to>
      <xdr:col>77</xdr:col>
      <xdr:colOff>194310</xdr:colOff>
      <xdr:row>24</xdr:row>
      <xdr:rowOff>154413</xdr:rowOff>
    </xdr:to>
    <xdr:sp macro="" textlink="">
      <xdr:nvSpPr>
        <xdr:cNvPr id="10" name="textruta 9">
          <a:extLst>
            <a:ext uri="{FF2B5EF4-FFF2-40B4-BE49-F238E27FC236}">
              <a16:creationId xmlns:a16="http://schemas.microsoft.com/office/drawing/2014/main" id="{B1E9DFD7-34C9-4DA1-85DB-17133121673F}"/>
            </a:ext>
          </a:extLst>
        </xdr:cNvPr>
        <xdr:cNvSpPr txBox="1"/>
      </xdr:nvSpPr>
      <xdr:spPr>
        <a:xfrm>
          <a:off x="46958250" y="781050"/>
          <a:ext cx="175260" cy="394536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nchorCtr="0"/>
        <a:lstStyle/>
        <a:p>
          <a:r>
            <a:rPr lang="sv-SE" sz="1000">
              <a:solidFill>
                <a:schemeClr val="dk1"/>
              </a:solidFill>
              <a:effectLst/>
              <a:latin typeface="+mn-lt"/>
              <a:ea typeface="+mn-ea"/>
              <a:cs typeface="+mn-cs"/>
            </a:rPr>
            <a:t>Faktureras </a:t>
          </a:r>
          <a:r>
            <a:rPr lang="sv-SE" sz="1000">
              <a:solidFill>
                <a:schemeClr val="dk1"/>
              </a:solidFill>
              <a:latin typeface="+mn-lt"/>
              <a:ea typeface="+mn-ea"/>
              <a:cs typeface="+mn-cs"/>
            </a:rPr>
            <a:t>separat</a:t>
          </a:r>
          <a:r>
            <a:rPr lang="sv-SE" sz="1000">
              <a:solidFill>
                <a:schemeClr val="dk1"/>
              </a:solidFill>
              <a:effectLst/>
              <a:latin typeface="+mn-lt"/>
              <a:ea typeface="+mn-ea"/>
              <a:cs typeface="+mn-cs"/>
            </a:rPr>
            <a:t> via förvaltning efter användning</a:t>
          </a:r>
          <a:endParaRPr lang="sv-SE" sz="1000">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117</xdr:col>
      <xdr:colOff>26247</xdr:colOff>
      <xdr:row>7</xdr:row>
      <xdr:rowOff>19050</xdr:rowOff>
    </xdr:from>
    <xdr:to>
      <xdr:col>117</xdr:col>
      <xdr:colOff>233892</xdr:colOff>
      <xdr:row>27</xdr:row>
      <xdr:rowOff>131233</xdr:rowOff>
    </xdr:to>
    <xdr:sp macro="" textlink="">
      <xdr:nvSpPr>
        <xdr:cNvPr id="20" name="textruta 19">
          <a:extLst>
            <a:ext uri="{FF2B5EF4-FFF2-40B4-BE49-F238E27FC236}">
              <a16:creationId xmlns:a16="http://schemas.microsoft.com/office/drawing/2014/main" id="{EE110437-AEA4-42B1-891F-92D22ABE7E55}"/>
            </a:ext>
          </a:extLst>
        </xdr:cNvPr>
        <xdr:cNvSpPr txBox="1"/>
      </xdr:nvSpPr>
      <xdr:spPr>
        <a:xfrm>
          <a:off x="32516022" y="1447800"/>
          <a:ext cx="207645" cy="39126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 wrap="square" rtlCol="0" anchor="ctr"/>
        <a:lstStyle/>
        <a:p>
          <a:r>
            <a:rPr lang="sv-SE" sz="1000"/>
            <a:t>Faktreras separat via förvaltning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F4006142-D928-438E-9D2A-BFA57D4C5698}"/>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9BFF5043-D868-4017-8F9D-BE3D5860021F}"/>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950D3316-7F37-4A88-92A6-8702A93B2C53}"/>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90C5B56E-D3CE-4BD1-B852-263AE1587C84}"/>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60F5ACEC-6AEA-4CAA-9D94-7FC37D1CD0BC}"/>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220E2442-61D3-4CAE-896C-231B8961B7F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153F088-2BDA-47F8-9814-84D03192F3A5}"/>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2013F71D-8D0D-406B-8D27-7DF7C1E09DE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202482F0-53B6-4A41-BAD1-00E59DB23B46}"/>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E43DDE1F-B2EA-43B7-AD50-C53AF5014140}"/>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6EA1DB9-4C41-493E-9B91-C5D9A919D6D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5A832F23-26E7-4CD4-BCF1-98AC73B23F58}"/>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82D65BC0-8E95-47B9-86C9-F3D85DB0005B}"/>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60A2B3F-FB78-4EF1-9223-613F83C383E3}"/>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DFFDCA09-BBC0-48E5-914C-3DB0FFB0154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D3AF4E34-8652-4D88-886A-E4206C57EC82}"/>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322C6C6-DD5C-4DDA-972F-F3D7B33C94FA}"/>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318CFB4D-12F9-4143-BBF7-8A881811CEA5}"/>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7EE4BD24-CBBE-4B32-814A-952B9FFDBFAD}"/>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F84D8DC1-BE6E-4A75-B72F-8BC942D2AE9E}"/>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04215ADE-79C0-4E2E-9841-8B3598B186C4}"/>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08C66535-7DAA-48EE-8215-112C4744286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C5CA34B2-B787-4208-A67B-BCFDA06EDB6C}"/>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0418A9EA-5CCA-4EFE-8C0A-C0EA1BCE3D23}"/>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485775</xdr:colOff>
      <xdr:row>56</xdr:row>
      <xdr:rowOff>142875</xdr:rowOff>
    </xdr:to>
    <xdr:sp macro="" textlink="">
      <xdr:nvSpPr>
        <xdr:cNvPr id="2" name="Pil: vänster 1">
          <a:extLst>
            <a:ext uri="{FF2B5EF4-FFF2-40B4-BE49-F238E27FC236}">
              <a16:creationId xmlns:a16="http://schemas.microsoft.com/office/drawing/2014/main" id="{DD1FA42B-68FA-4F64-8898-7AE4D30C41B3}"/>
            </a:ext>
          </a:extLst>
        </xdr:cNvPr>
        <xdr:cNvSpPr/>
      </xdr:nvSpPr>
      <xdr:spPr>
        <a:xfrm>
          <a:off x="0" y="281940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58</xdr:row>
      <xdr:rowOff>0</xdr:rowOff>
    </xdr:from>
    <xdr:to>
      <xdr:col>0</xdr:col>
      <xdr:colOff>485775</xdr:colOff>
      <xdr:row>108</xdr:row>
      <xdr:rowOff>142875</xdr:rowOff>
    </xdr:to>
    <xdr:sp macro="" textlink="">
      <xdr:nvSpPr>
        <xdr:cNvPr id="3" name="Pil: vänster 2">
          <a:extLst>
            <a:ext uri="{FF2B5EF4-FFF2-40B4-BE49-F238E27FC236}">
              <a16:creationId xmlns:a16="http://schemas.microsoft.com/office/drawing/2014/main" id="{B659BD10-34E7-4329-BF0F-582CD60E3ECC}"/>
            </a:ext>
          </a:extLst>
        </xdr:cNvPr>
        <xdr:cNvSpPr/>
      </xdr:nvSpPr>
      <xdr:spPr>
        <a:xfrm>
          <a:off x="0" y="328612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110</xdr:row>
      <xdr:rowOff>0</xdr:rowOff>
    </xdr:from>
    <xdr:to>
      <xdr:col>0</xdr:col>
      <xdr:colOff>485775</xdr:colOff>
      <xdr:row>132</xdr:row>
      <xdr:rowOff>142875</xdr:rowOff>
    </xdr:to>
    <xdr:sp macro="" textlink="">
      <xdr:nvSpPr>
        <xdr:cNvPr id="4" name="Pil: vänster 3">
          <a:extLst>
            <a:ext uri="{FF2B5EF4-FFF2-40B4-BE49-F238E27FC236}">
              <a16:creationId xmlns:a16="http://schemas.microsoft.com/office/drawing/2014/main" id="{39066D91-B932-480A-B1EE-0BEB6B3FE129}"/>
            </a:ext>
          </a:extLst>
        </xdr:cNvPr>
        <xdr:cNvSpPr/>
      </xdr:nvSpPr>
      <xdr:spPr>
        <a:xfrm>
          <a:off x="0" y="3752850"/>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0</xdr:col>
      <xdr:colOff>0</xdr:colOff>
      <xdr:row>134</xdr:row>
      <xdr:rowOff>0</xdr:rowOff>
    </xdr:from>
    <xdr:to>
      <xdr:col>0</xdr:col>
      <xdr:colOff>485775</xdr:colOff>
      <xdr:row>164</xdr:row>
      <xdr:rowOff>142875</xdr:rowOff>
    </xdr:to>
    <xdr:sp macro="" textlink="">
      <xdr:nvSpPr>
        <xdr:cNvPr id="5" name="Pil: vänster 4">
          <a:extLst>
            <a:ext uri="{FF2B5EF4-FFF2-40B4-BE49-F238E27FC236}">
              <a16:creationId xmlns:a16="http://schemas.microsoft.com/office/drawing/2014/main" id="{7478EA27-5036-4784-8DCE-72B918BB5889}"/>
            </a:ext>
          </a:extLst>
        </xdr:cNvPr>
        <xdr:cNvSpPr/>
      </xdr:nvSpPr>
      <xdr:spPr>
        <a:xfrm>
          <a:off x="0" y="4219575"/>
          <a:ext cx="485775" cy="142875"/>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239B-EAC5-4193-9855-F2945E96C17E}">
  <sheetPr>
    <tabColor rgb="FFE7DAC5"/>
  </sheetPr>
  <dimension ref="A1:K165"/>
  <sheetViews>
    <sheetView showZeros="0" topLeftCell="B1" workbookViewId="0">
      <selection activeCell="C190" sqref="C190"/>
    </sheetView>
  </sheetViews>
  <sheetFormatPr defaultRowHeight="15" outlineLevelRow="1" x14ac:dyDescent="0.25"/>
  <cols>
    <col min="1" max="1" width="21" customWidth="1"/>
    <col min="2" max="2" width="29.7109375"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Tjänster'!B9</f>
        <v>Region Stockholm</v>
      </c>
    </row>
    <row r="2" spans="1:11" ht="92.25" customHeight="1" x14ac:dyDescent="0.4">
      <c r="C2" s="337" t="s">
        <v>57</v>
      </c>
      <c r="D2" s="338"/>
      <c r="E2" s="338"/>
      <c r="F2" s="338"/>
      <c r="G2" s="338"/>
      <c r="H2" s="338"/>
      <c r="I2" s="338"/>
      <c r="J2" s="339"/>
    </row>
    <row r="3" spans="1:11" ht="21.75" customHeight="1" thickBot="1" x14ac:dyDescent="0.3">
      <c r="A3" s="343" t="s">
        <v>41</v>
      </c>
      <c r="B3" s="343" t="s">
        <v>41</v>
      </c>
      <c r="C3" s="340" t="s">
        <v>42</v>
      </c>
      <c r="D3" s="341"/>
      <c r="E3" s="341"/>
      <c r="F3" s="341"/>
      <c r="G3" s="341"/>
      <c r="H3" s="341"/>
      <c r="I3" s="341"/>
      <c r="J3" s="342"/>
    </row>
    <row r="4" spans="1:11" x14ac:dyDescent="0.25">
      <c r="A4" s="343"/>
      <c r="B4" s="343"/>
    </row>
    <row r="5" spans="1:11" ht="15.75" x14ac:dyDescent="0.25">
      <c r="A5" s="343"/>
      <c r="B5" s="343"/>
      <c r="D5" s="39" t="s">
        <v>169</v>
      </c>
      <c r="E5" s="43"/>
      <c r="F5" s="39"/>
      <c r="G5" s="39"/>
      <c r="H5" s="44"/>
      <c r="I5" s="39"/>
      <c r="J5" s="39"/>
      <c r="K5" s="5"/>
    </row>
    <row r="6" spans="1:11" ht="15.75" thickBot="1" x14ac:dyDescent="0.3">
      <c r="A6" s="343"/>
      <c r="B6" s="343"/>
    </row>
    <row r="7" spans="1:11" ht="31.5" x14ac:dyDescent="0.35">
      <c r="A7" s="343"/>
      <c r="B7" s="343"/>
      <c r="C7" s="119" t="s">
        <v>30</v>
      </c>
      <c r="D7" s="120">
        <f>SUM(D8:D55)</f>
        <v>170636165.26188719</v>
      </c>
      <c r="E7" s="121"/>
      <c r="F7" s="79" t="s">
        <v>36</v>
      </c>
      <c r="G7" s="79"/>
      <c r="H7" s="79" t="s">
        <v>37</v>
      </c>
      <c r="I7" s="122"/>
      <c r="J7" s="175" t="s">
        <v>45</v>
      </c>
      <c r="K7" s="40"/>
    </row>
    <row r="8" spans="1:11" ht="15" hidden="1" customHeight="1" outlineLevel="1" x14ac:dyDescent="0.25">
      <c r="C8" s="123" t="str">
        <f>'Gemensamma Tjänster'!E2</f>
        <v>Identifierings-tjänster SITHS</v>
      </c>
      <c r="D8" s="124">
        <f>'Gemensamma Tjänster'!E9</f>
        <v>12469838.251719667</v>
      </c>
      <c r="E8" s="81"/>
      <c r="F8" s="81" t="str">
        <f>'Gemensamma Tjänster'!E31</f>
        <v>Kvartal förskott</v>
      </c>
      <c r="G8" s="81"/>
      <c r="H8" s="81" t="str">
        <f>'Gemensamma Tjänster'!E32</f>
        <v>Dec,Mar,Jun,Sep</v>
      </c>
      <c r="I8" s="81"/>
      <c r="J8" s="125" t="str">
        <f>'Gemensamma Tjänster'!E33</f>
        <v>N/A</v>
      </c>
    </row>
    <row r="9" spans="1:11" ht="15" hidden="1" customHeight="1" outlineLevel="1" x14ac:dyDescent="0.25">
      <c r="C9" s="123" t="str">
        <f>'Gemensamma Tjänster'!F2</f>
        <v>Katalogtjänster HSA</v>
      </c>
      <c r="D9" s="124">
        <f>'Gemensamma Tjänster'!F9</f>
        <v>1573422.8650048627</v>
      </c>
      <c r="E9" s="81"/>
      <c r="F9" s="81" t="str">
        <f>'Gemensamma Tjänster'!F31</f>
        <v>Kvartal förskott</v>
      </c>
      <c r="G9" s="81"/>
      <c r="H9" s="81" t="str">
        <f>'Gemensamma Tjänster'!F32</f>
        <v>Dec,Mar,Jun,Sep</v>
      </c>
      <c r="I9" s="81"/>
      <c r="J9" s="125" t="str">
        <f>'Gemensamma Tjänster'!F33</f>
        <v>N/A</v>
      </c>
    </row>
    <row r="10" spans="1:11" ht="15" hidden="1" customHeight="1" outlineLevel="1" x14ac:dyDescent="0.25">
      <c r="C10" s="123" t="str">
        <f>'Gemensamma Tjänster'!G2</f>
        <v>Kommunikations-tjänster Sjunet</v>
      </c>
      <c r="D10" s="124">
        <f>'Gemensamma Tjänster'!G9</f>
        <v>283795.73709593655</v>
      </c>
      <c r="E10" s="81"/>
      <c r="F10" s="81" t="str">
        <f>'Gemensamma Tjänster'!G31</f>
        <v>Kvartal förskott</v>
      </c>
      <c r="G10" s="81"/>
      <c r="H10" s="81" t="str">
        <f>'Gemensamma Tjänster'!G32</f>
        <v>Dec,Mar,Jun,Sep</v>
      </c>
      <c r="I10" s="81"/>
      <c r="J10" s="125" t="str">
        <f>'Gemensamma Tjänster'!G33</f>
        <v>N/A</v>
      </c>
    </row>
    <row r="11" spans="1:11" ht="15" hidden="1" customHeight="1" outlineLevel="1" x14ac:dyDescent="0.25">
      <c r="C11" s="123" t="str">
        <f>'Gemensamma Tjänster'!H2</f>
        <v>Säkerhetstjänster gemensam</v>
      </c>
      <c r="D11" s="124">
        <f>'Gemensamma Tjänster'!H9</f>
        <v>2764503.9068039772</v>
      </c>
      <c r="E11" s="81"/>
      <c r="F11" s="81" t="str">
        <f>'Gemensamma Tjänster'!H31</f>
        <v>Kvartal förskott</v>
      </c>
      <c r="G11" s="81"/>
      <c r="H11" s="81" t="str">
        <f>'Gemensamma Tjänster'!H32</f>
        <v>Dec,Mar,Jun,Sep</v>
      </c>
      <c r="I11" s="81"/>
      <c r="J11" s="125" t="str">
        <f>'Gemensamma Tjänster'!H33</f>
        <v>N/A</v>
      </c>
    </row>
    <row r="12" spans="1:11" ht="15" hidden="1" customHeight="1" outlineLevel="1" x14ac:dyDescent="0.25">
      <c r="C12" s="123" t="str">
        <f>'Gemensamma Tjänster'!I2</f>
        <v>1177 inloggningsportal (e-tjänster)</v>
      </c>
      <c r="D12" s="124">
        <f>'Gemensamma Tjänster'!I9</f>
        <v>19533047.434745051</v>
      </c>
      <c r="E12" s="81"/>
      <c r="F12" s="81" t="str">
        <f>'Gemensamma Tjänster'!I31</f>
        <v>Kvartal förskott</v>
      </c>
      <c r="G12" s="81"/>
      <c r="H12" s="81" t="str">
        <f>'Gemensamma Tjänster'!I32</f>
        <v>Dec,Mar,Jun,Sep</v>
      </c>
      <c r="I12" s="81"/>
      <c r="J12" s="125" t="str">
        <f>'Gemensamma Tjänster'!I33</f>
        <v>N/A</v>
      </c>
    </row>
    <row r="13" spans="1:11" ht="15" hidden="1" customHeight="1" outlineLevel="1" x14ac:dyDescent="0.25">
      <c r="C13" s="123" t="str">
        <f>'Gemensamma Tjänster'!J2</f>
        <v xml:space="preserve">1177 på telefon </v>
      </c>
      <c r="D13" s="124">
        <f>'Gemensamma Tjänster'!J9</f>
        <v>11508167.638161652</v>
      </c>
      <c r="E13" s="81"/>
      <c r="F13" s="81" t="str">
        <f>'Gemensamma Tjänster'!J31</f>
        <v>Kvartal förskott</v>
      </c>
      <c r="G13" s="81"/>
      <c r="H13" s="81" t="str">
        <f>'Gemensamma Tjänster'!J32</f>
        <v>Dec,Mar,Jun,Sep</v>
      </c>
      <c r="I13" s="81"/>
      <c r="J13" s="125" t="str">
        <f>'Gemensamma Tjänster'!J33</f>
        <v>N/A</v>
      </c>
    </row>
    <row r="14" spans="1:11" ht="15" hidden="1" customHeight="1" outlineLevel="1" x14ac:dyDescent="0.25">
      <c r="C14" s="123" t="str">
        <f>'Gemensamma Tjänster'!K2</f>
        <v>1177.se</v>
      </c>
      <c r="D14" s="124">
        <f>'Gemensamma Tjänster'!K9</f>
        <v>15394225.772254985</v>
      </c>
      <c r="E14" s="81"/>
      <c r="F14" s="81" t="str">
        <f>'Gemensamma Tjänster'!K31</f>
        <v>Kvartal förskott</v>
      </c>
      <c r="G14" s="81"/>
      <c r="H14" s="81" t="str">
        <f>'Gemensamma Tjänster'!K32</f>
        <v>Dec,Mar,Jun,Sep</v>
      </c>
      <c r="I14" s="81"/>
      <c r="J14" s="125" t="str">
        <f>'Gemensamma Tjänster'!K33</f>
        <v>N/A</v>
      </c>
    </row>
    <row r="15" spans="1:11" ht="15" hidden="1" customHeight="1" outlineLevel="1" x14ac:dyDescent="0.25">
      <c r="C15" s="123" t="str">
        <f>'Gemensamma Tjänster'!L2</f>
        <v>Eira 
(biblioteks- konsortium)</v>
      </c>
      <c r="D15" s="124">
        <f>'Gemensamma Tjänster'!L9</f>
        <v>984719.97001234873</v>
      </c>
      <c r="E15" s="81"/>
      <c r="F15" s="81" t="str">
        <f>'Gemensamma Tjänster'!L31</f>
        <v>Kvartal förskott</v>
      </c>
      <c r="G15" s="81"/>
      <c r="H15" s="81" t="str">
        <f>'Gemensamma Tjänster'!L32</f>
        <v>Dec,Mar,Jun,Sep</v>
      </c>
      <c r="I15" s="81"/>
      <c r="J15" s="125" t="str">
        <f>'Gemensamma Tjänster'!L33</f>
        <v>N/A</v>
      </c>
    </row>
    <row r="16" spans="1:11" ht="15" hidden="1" customHeight="1" outlineLevel="1" x14ac:dyDescent="0.25">
      <c r="C16" s="123" t="str">
        <f>'Gemensamma Tjänster'!M2</f>
        <v>Elektronisk remiss</v>
      </c>
      <c r="D16" s="124">
        <f>'Gemensamma Tjänster'!M9</f>
        <v>1028826.4618932656</v>
      </c>
      <c r="E16" s="81"/>
      <c r="F16" s="81" t="str">
        <f>'Gemensamma Tjänster'!M31</f>
        <v>Kvartal förskott</v>
      </c>
      <c r="G16" s="81"/>
      <c r="H16" s="81" t="str">
        <f>'Gemensamma Tjänster'!M32</f>
        <v>Dec,Mar,Jun,Sep</v>
      </c>
      <c r="I16" s="81"/>
      <c r="J16" s="125" t="str">
        <f>'Gemensamma Tjänster'!M33</f>
        <v>N/A</v>
      </c>
    </row>
    <row r="17" spans="3:10" ht="15" hidden="1" customHeight="1" outlineLevel="1" x14ac:dyDescent="0.25">
      <c r="C17" s="123" t="str">
        <f>'Gemensamma Tjänster'!N2</f>
        <v>Födelseanmälan</v>
      </c>
      <c r="D17" s="124">
        <f>'Gemensamma Tjänster'!N9</f>
        <v>717844.14852742723</v>
      </c>
      <c r="E17" s="81"/>
      <c r="F17" s="81" t="str">
        <f>'Gemensamma Tjänster'!N31</f>
        <v>Kvartal förskott</v>
      </c>
      <c r="G17" s="81"/>
      <c r="H17" s="81" t="str">
        <f>'Gemensamma Tjänster'!N32</f>
        <v>Dec,Mar,Jun,Sep</v>
      </c>
      <c r="I17" s="81"/>
      <c r="J17" s="125" t="str">
        <f>'Gemensamma Tjänster'!N33</f>
        <v>N/A</v>
      </c>
    </row>
    <row r="18" spans="3:10" ht="15" hidden="1" customHeight="1" outlineLevel="1" x14ac:dyDescent="0.25">
      <c r="C18" s="123" t="str">
        <f>'Gemensamma Tjänster'!O2</f>
        <v>Infektions-verktyget</v>
      </c>
      <c r="D18" s="124">
        <f>'Gemensamma Tjänster'!O9</f>
        <v>2386989.0439168597</v>
      </c>
      <c r="E18" s="81"/>
      <c r="F18" s="81" t="str">
        <f>'Gemensamma Tjänster'!O31</f>
        <v>Kvartal förskott</v>
      </c>
      <c r="G18" s="81"/>
      <c r="H18" s="81" t="str">
        <f>'Gemensamma Tjänster'!O32</f>
        <v>Dec,Mar,Jun,Sep</v>
      </c>
      <c r="I18" s="81"/>
      <c r="J18" s="125" t="str">
        <f>'Gemensamma Tjänster'!O33</f>
        <v>N/A</v>
      </c>
    </row>
    <row r="19" spans="3:10" ht="15" hidden="1" customHeight="1" outlineLevel="1" x14ac:dyDescent="0.25">
      <c r="C19" s="123" t="str">
        <f>'Gemensamma Tjänster'!P2</f>
        <v>1177 journal</v>
      </c>
      <c r="D19" s="124">
        <f>'Gemensamma Tjänster'!P9</f>
        <v>6587544.5002012383</v>
      </c>
      <c r="E19" s="81"/>
      <c r="F19" s="81" t="str">
        <f>'Gemensamma Tjänster'!P31</f>
        <v>Kvartal förskott</v>
      </c>
      <c r="G19" s="81"/>
      <c r="H19" s="81" t="str">
        <f>'Gemensamma Tjänster'!P32</f>
        <v>Dec,Mar,Jun,Sep</v>
      </c>
      <c r="I19" s="81"/>
      <c r="J19" s="125" t="str">
        <f>'Gemensamma Tjänster'!P33</f>
        <v>N/A</v>
      </c>
    </row>
    <row r="20" spans="3:10" ht="15" hidden="1" customHeight="1" outlineLevel="1" x14ac:dyDescent="0.25">
      <c r="C20" s="123" t="str">
        <f>'Gemensamma Tjänster'!Q2</f>
        <v>Intygstjänster Webcert</v>
      </c>
      <c r="D20" s="124">
        <f>'Gemensamma Tjänster'!Q9</f>
        <v>3502938.7322953171</v>
      </c>
      <c r="E20" s="81"/>
      <c r="F20" s="81" t="str">
        <f>'Gemensamma Tjänster'!Q31</f>
        <v>Kvartal förskott</v>
      </c>
      <c r="G20" s="81"/>
      <c r="H20" s="81" t="str">
        <f>'Gemensamma Tjänster'!Q32</f>
        <v>Dec,Mar,Jun,Sep</v>
      </c>
      <c r="I20" s="81"/>
      <c r="J20" s="125" t="str">
        <f>'Gemensamma Tjänster'!Q33</f>
        <v>N/A</v>
      </c>
    </row>
    <row r="21" spans="3:10" ht="15" hidden="1" customHeight="1" outlineLevel="1" x14ac:dyDescent="0.25">
      <c r="C21" s="123" t="str">
        <f>'Gemensamma Tjänster'!R2</f>
        <v>Nationell patientöversikt</v>
      </c>
      <c r="D21" s="124">
        <f>'Gemensamma Tjänster'!R9</f>
        <v>3303617.3290493479</v>
      </c>
      <c r="E21" s="81"/>
      <c r="F21" s="81" t="str">
        <f>'Gemensamma Tjänster'!R31</f>
        <v>Kvartal förskott</v>
      </c>
      <c r="G21" s="81"/>
      <c r="H21" s="81" t="str">
        <f>'Gemensamma Tjänster'!R32</f>
        <v>Dec,Mar,Jun,Sep</v>
      </c>
      <c r="I21" s="81"/>
      <c r="J21" s="125" t="str">
        <f>'Gemensamma Tjänster'!R33</f>
        <v>N/A</v>
      </c>
    </row>
    <row r="22" spans="3:10" ht="15" hidden="1" customHeight="1" outlineLevel="1" x14ac:dyDescent="0.25">
      <c r="C22" s="123" t="str">
        <f>'Gemensamma Tjänster'!S2</f>
        <v>Pascal</v>
      </c>
      <c r="D22" s="124">
        <f>'Gemensamma Tjänster'!S9</f>
        <v>805407.101633018</v>
      </c>
      <c r="E22" s="81"/>
      <c r="F22" s="81" t="str">
        <f>'Gemensamma Tjänster'!S31</f>
        <v>Kvartal förskott</v>
      </c>
      <c r="G22" s="81"/>
      <c r="H22" s="81" t="str">
        <f>'Gemensamma Tjänster'!S32</f>
        <v>Dec,Mar,Jun,Sep</v>
      </c>
      <c r="I22" s="81"/>
      <c r="J22" s="125" t="str">
        <f>'Gemensamma Tjänster'!S33</f>
        <v>N/A</v>
      </c>
    </row>
    <row r="23" spans="3:10" ht="15" hidden="1" customHeight="1" outlineLevel="1" x14ac:dyDescent="0.25">
      <c r="C23" s="123" t="str">
        <f>'Gemensamma Tjänster'!T2</f>
        <v>Rikshandboken i barnhälsovård</v>
      </c>
      <c r="D23" s="124">
        <f>'Gemensamma Tjänster'!T9</f>
        <v>2371694.2049464514</v>
      </c>
      <c r="E23" s="81"/>
      <c r="F23" s="81" t="str">
        <f>'Gemensamma Tjänster'!T31</f>
        <v>Kvartal förskott</v>
      </c>
      <c r="G23" s="81"/>
      <c r="H23" s="81" t="str">
        <f>'Gemensamma Tjänster'!T32</f>
        <v>Dec,Mar,Jun,Sep</v>
      </c>
      <c r="I23" s="81"/>
      <c r="J23" s="125" t="str">
        <f>'Gemensamma Tjänster'!T33</f>
        <v>N/A</v>
      </c>
    </row>
    <row r="24" spans="3:10" ht="15" hidden="1" customHeight="1" outlineLevel="1" x14ac:dyDescent="0.25">
      <c r="C24" s="123" t="str">
        <f>'Gemensamma Tjänster'!U2</f>
        <v>1177 högkostnadsskydd</v>
      </c>
      <c r="D24" s="124">
        <f>'Gemensamma Tjänster'!U9</f>
        <v>1773971.8979828726</v>
      </c>
      <c r="E24" s="81"/>
      <c r="F24" s="81" t="str">
        <f>'Gemensamma Tjänster'!U31</f>
        <v>Kvartal förskott</v>
      </c>
      <c r="G24" s="81"/>
      <c r="H24" s="81" t="str">
        <f>'Gemensamma Tjänster'!U32</f>
        <v>Dec,Mar,Jun,Sep</v>
      </c>
      <c r="I24" s="81"/>
      <c r="J24" s="125" t="str">
        <f>'Gemensamma Tjänster'!U33</f>
        <v>N/A</v>
      </c>
    </row>
    <row r="25" spans="3:10" ht="15" hidden="1" customHeight="1" outlineLevel="1" x14ac:dyDescent="0.25">
      <c r="C25" s="123" t="str">
        <f>'Gemensamma Tjänster'!V2</f>
        <v>1177 för vårdpersonal</v>
      </c>
      <c r="D25" s="124">
        <f>'Gemensamma Tjänster'!V9</f>
        <v>8052732.7179202698</v>
      </c>
      <c r="E25" s="81"/>
      <c r="F25" s="81" t="str">
        <f>'Gemensamma Tjänster'!V31</f>
        <v>Kvartal förskott</v>
      </c>
      <c r="G25" s="81"/>
      <c r="H25" s="81" t="str">
        <f>'Gemensamma Tjänster'!V32</f>
        <v>Dec,Mar,Jun,Sep</v>
      </c>
      <c r="I25" s="81"/>
      <c r="J25" s="125" t="str">
        <f>'Gemensamma Tjänster'!V33</f>
        <v>N/A</v>
      </c>
    </row>
    <row r="26" spans="3:10" ht="15" hidden="1" customHeight="1" outlineLevel="1" x14ac:dyDescent="0.25">
      <c r="C26" s="123" t="str">
        <f>'Gemensamma Tjänster'!W2</f>
        <v>Svenska informationstjänster för läkemedel (Sil) förvaltning</v>
      </c>
      <c r="D26" s="124">
        <f>'Gemensamma Tjänster'!W9</f>
        <v>4774248.8998928154</v>
      </c>
      <c r="E26" s="81"/>
      <c r="F26" s="81" t="str">
        <f>'Gemensamma Tjänster'!W31</f>
        <v>Kvartal förskott</v>
      </c>
      <c r="G26" s="81"/>
      <c r="H26" s="81" t="str">
        <f>'Gemensamma Tjänster'!W32</f>
        <v>Dec,Mar,Jun,Sep</v>
      </c>
      <c r="I26" s="81"/>
      <c r="J26" s="125" t="str">
        <f>'Gemensamma Tjänster'!W33</f>
        <v>N/A</v>
      </c>
    </row>
    <row r="27" spans="3:10" ht="15" hidden="1" customHeight="1" outlineLevel="1" x14ac:dyDescent="0.25">
      <c r="C27" s="123" t="str">
        <f>'Gemensamma Tjänster'!X2</f>
        <v>NY! Svenska informationstjänster för läkemedel (Sil) kunskapskällor</v>
      </c>
      <c r="D27" s="124">
        <f>'Gemensamma Tjänster'!X9</f>
        <v>6861621.0819451734</v>
      </c>
      <c r="E27" s="81"/>
      <c r="F27" s="81" t="str">
        <f>'Gemensamma Tjänster'!X31</f>
        <v>Kvartal förskott</v>
      </c>
      <c r="G27" s="81"/>
      <c r="H27" s="81" t="str">
        <f>'Gemensamma Tjänster'!X32</f>
        <v>Dec,Mar,Jun,Sep</v>
      </c>
      <c r="I27" s="81"/>
      <c r="J27" s="125" t="str">
        <f>'Gemensamma Tjänster'!X33</f>
        <v>N/A</v>
      </c>
    </row>
    <row r="28" spans="3:10" ht="15" hidden="1" customHeight="1" outlineLevel="1" x14ac:dyDescent="0.25">
      <c r="C28" s="123" t="str">
        <f>'Gemensamma Tjänster'!Y2</f>
        <v>Vårdhandboken</v>
      </c>
      <c r="D28" s="124">
        <f>'Gemensamma Tjänster'!Y9</f>
        <v>2515484.8098170073</v>
      </c>
      <c r="E28" s="81"/>
      <c r="F28" s="81" t="str">
        <f>'Gemensamma Tjänster'!Y31</f>
        <v>Kvartal förskott</v>
      </c>
      <c r="G28" s="81"/>
      <c r="H28" s="81" t="str">
        <f>'Gemensamma Tjänster'!Y32</f>
        <v>Dec,Mar,Jun,Sep</v>
      </c>
      <c r="I28" s="81"/>
      <c r="J28" s="125" t="str">
        <f>'Gemensamma Tjänster'!Y33</f>
        <v>N/A</v>
      </c>
    </row>
    <row r="29" spans="3:10" ht="15" hidden="1" customHeight="1" outlineLevel="1" x14ac:dyDescent="0.25">
      <c r="C29" s="123" t="str">
        <f>'Gemensamma Tjänster'!Z2</f>
        <v>1177 rådgivningsstöd webb</v>
      </c>
      <c r="D29" s="124">
        <f>'Gemensamma Tjänster'!Z9</f>
        <v>2038515.2565248071</v>
      </c>
      <c r="E29" s="81"/>
      <c r="F29" s="81" t="str">
        <f>'Gemensamma Tjänster'!Z31</f>
        <v>Kvartal förskott</v>
      </c>
      <c r="G29" s="81"/>
      <c r="H29" s="81" t="str">
        <f>'Gemensamma Tjänster'!Z32</f>
        <v>Dec,Mar,Jun,Sep</v>
      </c>
      <c r="I29" s="81"/>
      <c r="J29" s="125" t="str">
        <f>'Gemensamma Tjänster'!Z33</f>
        <v>N/A</v>
      </c>
    </row>
    <row r="30" spans="3:10" ht="15" hidden="1" customHeight="1" outlineLevel="1" x14ac:dyDescent="0.25">
      <c r="C30" s="123" t="str">
        <f>'Gemensamma Tjänster'!AA2</f>
        <v>1177  stöd och behandlings-plattform</v>
      </c>
      <c r="D30" s="124">
        <f>'Gemensamma Tjänster'!AA9</f>
        <v>8904980.2639001645</v>
      </c>
      <c r="E30" s="81"/>
      <c r="F30" s="81" t="str">
        <f>'Gemensamma Tjänster'!AA31</f>
        <v>Kvartal förskott</v>
      </c>
      <c r="G30" s="81"/>
      <c r="H30" s="81" t="str">
        <f>'Gemensamma Tjänster'!AA32</f>
        <v>Dec,Mar,Jun,Sep</v>
      </c>
      <c r="I30" s="81"/>
      <c r="J30" s="125" t="str">
        <f>'Gemensamma Tjänster'!AA33</f>
        <v>N/A</v>
      </c>
    </row>
    <row r="31" spans="3:10" ht="15" hidden="1" customHeight="1" outlineLevel="1" x14ac:dyDescent="0.25">
      <c r="C31" s="123" t="str">
        <f>'Gemensamma Tjänster'!AB2</f>
        <v>Utomläns- fakturering</v>
      </c>
      <c r="D31" s="124">
        <f>'Gemensamma Tjänster'!AB9</f>
        <v>896602.57899408101</v>
      </c>
      <c r="E31" s="81"/>
      <c r="F31" s="81" t="str">
        <f>'Gemensamma Tjänster'!AB31</f>
        <v>Kvartal förskott</v>
      </c>
      <c r="G31" s="81"/>
      <c r="H31" s="81" t="str">
        <f>'Gemensamma Tjänster'!AB32</f>
        <v>Dec,Mar,Jun,Sep</v>
      </c>
      <c r="I31" s="81"/>
      <c r="J31" s="125" t="str">
        <f>'Gemensamma Tjänster'!AB33</f>
        <v>N/A</v>
      </c>
    </row>
    <row r="32" spans="3:10" ht="15" hidden="1" customHeight="1" outlineLevel="1" x14ac:dyDescent="0.25">
      <c r="C32" s="123" t="str">
        <f>'Gemensamma Tjänster'!AC2</f>
        <v>Gemensam infrastruktur</v>
      </c>
      <c r="D32" s="124">
        <f>'Gemensamma Tjänster'!AC9</f>
        <v>19832091.188078087</v>
      </c>
      <c r="E32" s="81"/>
      <c r="F32" s="81" t="str">
        <f>'Gemensamma Tjänster'!AC31</f>
        <v>Kvartal förskott</v>
      </c>
      <c r="G32" s="81"/>
      <c r="H32" s="81" t="str">
        <f>'Gemensamma Tjänster'!AC32</f>
        <v>Dec,Mar,Jun,Sep</v>
      </c>
      <c r="I32" s="81"/>
      <c r="J32" s="125" t="str">
        <f>'Gemensamma Tjänster'!AC33</f>
        <v>N/A</v>
      </c>
    </row>
    <row r="33" spans="3:10" ht="15" hidden="1" customHeight="1" outlineLevel="1" x14ac:dyDescent="0.25">
      <c r="C33" s="123" t="str">
        <f>'Gemensamma Tjänster'!AD2</f>
        <v>Gemensam arkitektur</v>
      </c>
      <c r="D33" s="124">
        <f>'Gemensamma Tjänster'!AD9</f>
        <v>5738069.1437847307</v>
      </c>
      <c r="E33" s="81"/>
      <c r="F33" s="81" t="str">
        <f>'Gemensamma Tjänster'!AD31</f>
        <v>Kvartal förskott</v>
      </c>
      <c r="G33" s="81"/>
      <c r="H33" s="81" t="str">
        <f>'Gemensamma Tjänster'!AD32</f>
        <v>Dec,Mar,Jun,Sep</v>
      </c>
      <c r="I33" s="81"/>
      <c r="J33" s="125" t="str">
        <f>'Gemensamma Tjänster'!AD33</f>
        <v>N/A</v>
      </c>
    </row>
    <row r="34" spans="3:10" ht="15" hidden="1" customHeight="1" outlineLevel="1" x14ac:dyDescent="0.25">
      <c r="C34" s="123" t="str">
        <f>'Gemensamma Tjänster'!AE2</f>
        <v>1177 listning</v>
      </c>
      <c r="D34" s="124">
        <f>'Gemensamma Tjänster'!AE9</f>
        <v>1495433.7617830141</v>
      </c>
      <c r="E34" s="81"/>
      <c r="F34" s="81" t="str">
        <f>'Gemensamma Tjänster'!AE31</f>
        <v>Kvartal förskott</v>
      </c>
      <c r="G34" s="81"/>
      <c r="H34" s="81" t="str">
        <f>'Gemensamma Tjänster'!AE32</f>
        <v>Dec,Mar,Jun,Sep</v>
      </c>
      <c r="I34" s="81"/>
      <c r="J34" s="125" t="str">
        <f>'Gemensamma Tjänster'!AE33</f>
        <v>N/A</v>
      </c>
    </row>
    <row r="35" spans="3:10" ht="15" hidden="1" customHeight="1" outlineLevel="1" x14ac:dyDescent="0.25">
      <c r="C35" s="123" t="str">
        <f>'Gemensamma Tjänster'!AF2</f>
        <v>Legitimeringstjänst IdP för medarbetare gemensam</v>
      </c>
      <c r="D35" s="124">
        <f>'Gemensamma Tjänster'!AF9</f>
        <v>4540652.5080644665</v>
      </c>
      <c r="E35" s="81"/>
      <c r="F35" s="81" t="str">
        <f>'Gemensamma Tjänster'!AF31</f>
        <v>Kvartal förskott</v>
      </c>
      <c r="G35" s="81"/>
      <c r="H35" s="81" t="str">
        <f>'Gemensamma Tjänster'!AF32</f>
        <v>Dec,Mar,Jun,Sep</v>
      </c>
      <c r="I35" s="81"/>
      <c r="J35" s="125" t="str">
        <f>'Gemensamma Tjänster'!AF33</f>
        <v>N/A</v>
      </c>
    </row>
    <row r="36" spans="3:10" ht="15" hidden="1" customHeight="1" outlineLevel="1" x14ac:dyDescent="0.25">
      <c r="C36" s="123" t="str">
        <f>'Gemensamma Tjänster'!AG2</f>
        <v>Överskjutande SMS &amp; Inloggnings-kostnader Prel</v>
      </c>
      <c r="D36" s="124">
        <f>'Gemensamma Tjänster'!AG9</f>
        <v>5837133.7027692003</v>
      </c>
      <c r="E36" s="81"/>
      <c r="F36" s="81" t="str">
        <f>'Gemensamma Tjänster'!AG31</f>
        <v>Överskjutande utöver 18,2 mkr</v>
      </c>
      <c r="G36" s="81"/>
      <c r="H36" s="81" t="str">
        <f>'Gemensamma Tjänster'!AG32</f>
        <v>Efter årsslut 2025</v>
      </c>
      <c r="I36" s="81"/>
      <c r="J36" s="125" t="str">
        <f>'Gemensamma Tjänster'!AG33</f>
        <v>Utfall 2024</v>
      </c>
    </row>
    <row r="37" spans="3:10" ht="15" hidden="1" customHeight="1" outlineLevel="1" x14ac:dyDescent="0.25">
      <c r="C37" s="123" t="str">
        <f>'Gemensamma Tjänster'!AH2</f>
        <v xml:space="preserve">1177 tidbokning
</v>
      </c>
      <c r="D37" s="124">
        <f>'Gemensamma Tjänster'!AH9</f>
        <v>3742177.4967062864</v>
      </c>
      <c r="E37" s="81"/>
      <c r="F37" s="81" t="str">
        <f>'Gemensamma Tjänster'!AH31</f>
        <v>Kvartal förskott</v>
      </c>
      <c r="G37" s="81"/>
      <c r="H37" s="81" t="str">
        <f>'Gemensamma Tjänster'!AH32</f>
        <v>Dec,Mar,Jun,Sep</v>
      </c>
      <c r="I37" s="81"/>
      <c r="J37" s="125" t="str">
        <f>'Gemensamma Tjänster'!AH33</f>
        <v>N/A</v>
      </c>
    </row>
    <row r="38" spans="3:10" ht="15" hidden="1" customHeight="1" outlineLevel="1" x14ac:dyDescent="0.25">
      <c r="C38" s="123" t="str">
        <f>'Gemensamma Tjänster'!AI2</f>
        <v>Personuppgifts- tjänst 
gemensam</v>
      </c>
      <c r="D38" s="124">
        <f>'Gemensamma Tjänster'!AI9</f>
        <v>1447430.588083941</v>
      </c>
      <c r="E38" s="81"/>
      <c r="F38" s="81" t="str">
        <f>'Gemensamma Tjänster'!AI31</f>
        <v>Kvartal förskott</v>
      </c>
      <c r="G38" s="81"/>
      <c r="H38" s="81" t="str">
        <f>'Gemensamma Tjänster'!AI32</f>
        <v>Dec,Mar,Jun,Sep</v>
      </c>
      <c r="I38" s="81"/>
      <c r="J38" s="125" t="str">
        <f>'Gemensamma Tjänster'!AI33</f>
        <v>Gemensam från 2025</v>
      </c>
    </row>
    <row r="39" spans="3:10" ht="15" hidden="1" customHeight="1" outlineLevel="1" x14ac:dyDescent="0.25">
      <c r="C39" s="123" t="str">
        <f>'Gemensamma Tjänster'!AJ2</f>
        <v>1177 formulär- hantering gemensam</v>
      </c>
      <c r="D39" s="124">
        <f>'Gemensamma Tjänster'!AJ9</f>
        <v>737293.75114915671</v>
      </c>
      <c r="E39" s="81"/>
      <c r="F39" s="81" t="str">
        <f>'Gemensamma Tjänster'!AJ31</f>
        <v>Kvartal förskott</v>
      </c>
      <c r="G39" s="81"/>
      <c r="H39" s="81" t="str">
        <f>'Gemensamma Tjänster'!AJ32</f>
        <v>Dec,Mar,Jun,Sep</v>
      </c>
      <c r="I39" s="81"/>
      <c r="J39" s="125" t="str">
        <f>'Gemensamma Tjänster'!AJ33</f>
        <v>Gemensam del från Q2-2025</v>
      </c>
    </row>
    <row r="40" spans="3:10" ht="15" hidden="1" customHeight="1" outlineLevel="1" x14ac:dyDescent="0.25">
      <c r="C40" s="123" t="str">
        <f>'Gemensamma Tjänster'!AK2</f>
        <v>UMO (Youmo)</v>
      </c>
      <c r="D40" s="124">
        <f>'Gemensamma Tjänster'!AK9</f>
        <v>4755222.7915462554</v>
      </c>
      <c r="E40" s="81"/>
      <c r="F40" s="81" t="str">
        <f>'Gemensamma Tjänster'!AK31</f>
        <v>Kvartal förskott</v>
      </c>
      <c r="G40" s="81"/>
      <c r="H40" s="81" t="str">
        <f>'Gemensamma Tjänster'!AK32</f>
        <v>Dec,Mar,Jun,Sep</v>
      </c>
      <c r="I40" s="81"/>
      <c r="J40" s="125" t="str">
        <f>'Gemensamma Tjänster'!AK33</f>
        <v>N/A</v>
      </c>
    </row>
    <row r="41" spans="3:10" ht="15" hidden="1" customHeight="1" outlineLevel="1" x14ac:dyDescent="0.25">
      <c r="C41" s="123" t="str">
        <f>'Gemensamma Tjänster'!AL2</f>
        <v>NMI/MDR
NY!</v>
      </c>
      <c r="D41" s="124">
        <f>'Gemensamma Tjänster'!AL9</f>
        <v>1475919.724683485</v>
      </c>
      <c r="E41" s="81"/>
      <c r="F41" s="81" t="str">
        <f>'Gemensamma Tjänster'!AL31</f>
        <v>Kvartal förskott</v>
      </c>
      <c r="G41" s="81"/>
      <c r="H41" s="81" t="str">
        <f>'Gemensamma Tjänster'!AL32</f>
        <v>Dec,Mar,Jun,Sep</v>
      </c>
      <c r="I41" s="81"/>
      <c r="J41" s="125" t="str">
        <f>'Gemensamma Tjänster'!AL33</f>
        <v>N/A</v>
      </c>
    </row>
    <row r="42" spans="3:10" ht="15" hidden="1" customHeight="1" outlineLevel="1" x14ac:dyDescent="0.25">
      <c r="C42" s="123">
        <f>'Gemensamma Tjänster'!AM2</f>
        <v>0</v>
      </c>
      <c r="D42" s="124">
        <f>'Gemensamma Tjänster'!AM9</f>
        <v>0</v>
      </c>
      <c r="E42" s="81"/>
      <c r="F42" s="81">
        <f>'Gemensamma Tjänster'!AM31</f>
        <v>0</v>
      </c>
      <c r="G42" s="81"/>
      <c r="H42" s="81">
        <f>'Gemensamma Tjänster'!AM32</f>
        <v>0</v>
      </c>
      <c r="I42" s="81"/>
      <c r="J42" s="125">
        <f>'Gemensamma Tjänster'!AM33</f>
        <v>0</v>
      </c>
    </row>
    <row r="43" spans="3:10" ht="15" hidden="1" customHeight="1" outlineLevel="1" x14ac:dyDescent="0.25">
      <c r="C43" s="123">
        <f>'Gemensamma Tjänster'!AN2</f>
        <v>0</v>
      </c>
      <c r="D43" s="124">
        <f>'Gemensamma Tjänster'!AN9</f>
        <v>0</v>
      </c>
      <c r="E43" s="81"/>
      <c r="F43" s="81">
        <f>'Gemensamma Tjänster'!AN31</f>
        <v>0</v>
      </c>
      <c r="G43" s="81"/>
      <c r="H43" s="81">
        <f>'Gemensamma Tjänster'!AN32</f>
        <v>0</v>
      </c>
      <c r="I43" s="81"/>
      <c r="J43" s="125">
        <f>'Gemensamma Tjänster'!AN33</f>
        <v>0</v>
      </c>
    </row>
    <row r="44" spans="3:10" ht="15" hidden="1" customHeight="1" outlineLevel="1" x14ac:dyDescent="0.25">
      <c r="C44" s="123">
        <f>'Gemensamma Tjänster'!AO2</f>
        <v>0</v>
      </c>
      <c r="D44" s="124">
        <f>'Gemensamma Tjänster'!AO9</f>
        <v>0</v>
      </c>
      <c r="E44" s="81"/>
      <c r="F44" s="81">
        <f>'Gemensamma Tjänster'!AO31</f>
        <v>0</v>
      </c>
      <c r="G44" s="81"/>
      <c r="H44" s="81">
        <f>'Gemensamma Tjänster'!AO32</f>
        <v>0</v>
      </c>
      <c r="I44" s="81"/>
      <c r="J44" s="125">
        <f>'Gemensamma Tjänster'!AO33</f>
        <v>0</v>
      </c>
    </row>
    <row r="45" spans="3:10" ht="15" hidden="1" customHeight="1" outlineLevel="1" x14ac:dyDescent="0.25">
      <c r="C45" s="123">
        <f>'Gemensamma Tjänster'!AP2</f>
        <v>0</v>
      </c>
      <c r="D45" s="124">
        <f>'Gemensamma Tjänster'!AP9</f>
        <v>0</v>
      </c>
      <c r="E45" s="81"/>
      <c r="F45" s="81">
        <f>'Gemensamma Tjänster'!AP31</f>
        <v>0</v>
      </c>
      <c r="G45" s="81"/>
      <c r="H45" s="81">
        <f>'Gemensamma Tjänster'!AP32</f>
        <v>0</v>
      </c>
      <c r="I45" s="81"/>
      <c r="J45" s="125">
        <f>'Gemensamma Tjänster'!AP33</f>
        <v>0</v>
      </c>
    </row>
    <row r="46" spans="3:10" ht="15" hidden="1" customHeight="1" outlineLevel="1" x14ac:dyDescent="0.25">
      <c r="C46" s="123">
        <f>'Gemensamma Tjänster'!AQ2</f>
        <v>0</v>
      </c>
      <c r="D46" s="124">
        <f>'Gemensamma Tjänster'!AQ9</f>
        <v>0</v>
      </c>
      <c r="E46" s="81"/>
      <c r="F46" s="81">
        <f>'Gemensamma Tjänster'!AQ31</f>
        <v>0</v>
      </c>
      <c r="G46" s="81"/>
      <c r="H46" s="81">
        <f>'Gemensamma Tjänster'!AQ32</f>
        <v>0</v>
      </c>
      <c r="I46" s="81"/>
      <c r="J46" s="125">
        <f>'Gemensamma Tjänster'!AQ33</f>
        <v>0</v>
      </c>
    </row>
    <row r="47" spans="3:10" ht="15" hidden="1" customHeight="1" outlineLevel="1" x14ac:dyDescent="0.25">
      <c r="C47" s="123">
        <f>'Gemensamma Tjänster'!AR2</f>
        <v>0</v>
      </c>
      <c r="D47" s="124">
        <f>'Gemensamma Tjänster'!AR9</f>
        <v>0</v>
      </c>
      <c r="E47" s="81"/>
      <c r="F47" s="81">
        <f>'Gemensamma Tjänster'!AR31</f>
        <v>0</v>
      </c>
      <c r="G47" s="81"/>
      <c r="H47" s="81">
        <f>'Gemensamma Tjänster'!AR32</f>
        <v>0</v>
      </c>
      <c r="I47" s="81"/>
      <c r="J47" s="125">
        <f>'Gemensamma Tjänster'!AR33</f>
        <v>0</v>
      </c>
    </row>
    <row r="48" spans="3:10" ht="15" hidden="1" customHeight="1" outlineLevel="1" x14ac:dyDescent="0.25">
      <c r="C48" s="123">
        <f>'Gemensamma Tjänster'!AS2</f>
        <v>0</v>
      </c>
      <c r="D48" s="124">
        <f>'Gemensamma Tjänster'!AS9</f>
        <v>0</v>
      </c>
      <c r="E48" s="81"/>
      <c r="F48" s="81">
        <f>'Gemensamma Tjänster'!AS31</f>
        <v>0</v>
      </c>
      <c r="G48" s="81"/>
      <c r="H48" s="81">
        <f>'Gemensamma Tjänster'!AS32</f>
        <v>0</v>
      </c>
      <c r="I48" s="81"/>
      <c r="J48" s="125">
        <f>'Gemensamma Tjänster'!AS33</f>
        <v>0</v>
      </c>
    </row>
    <row r="49" spans="3:10" ht="15" hidden="1" customHeight="1" outlineLevel="1" x14ac:dyDescent="0.25">
      <c r="C49" s="123">
        <f>'Gemensamma Tjänster'!AT2</f>
        <v>0</v>
      </c>
      <c r="D49" s="124">
        <f>'Gemensamma Tjänster'!AT9</f>
        <v>0</v>
      </c>
      <c r="E49" s="81"/>
      <c r="F49" s="81">
        <f>'Gemensamma Tjänster'!AT31</f>
        <v>0</v>
      </c>
      <c r="G49" s="81"/>
      <c r="H49" s="81">
        <f>'Gemensamma Tjänster'!AT32</f>
        <v>0</v>
      </c>
      <c r="I49" s="81"/>
      <c r="J49" s="125">
        <f>'Gemensamma Tjänster'!AT33</f>
        <v>0</v>
      </c>
    </row>
    <row r="50" spans="3:10" ht="15" hidden="1" customHeight="1" outlineLevel="1" x14ac:dyDescent="0.25">
      <c r="C50" s="123">
        <f>'Gemensamma Tjänster'!AU2</f>
        <v>0</v>
      </c>
      <c r="D50" s="124">
        <f>'Gemensamma Tjänster'!AU9</f>
        <v>0</v>
      </c>
      <c r="E50" s="81"/>
      <c r="F50" s="81">
        <f>'Gemensamma Tjänster'!AU31</f>
        <v>0</v>
      </c>
      <c r="G50" s="81"/>
      <c r="H50" s="81">
        <f>'Gemensamma Tjänster'!AU32</f>
        <v>0</v>
      </c>
      <c r="I50" s="81"/>
      <c r="J50" s="125">
        <f>'Gemensamma Tjänster'!AU33</f>
        <v>0</v>
      </c>
    </row>
    <row r="51" spans="3:10" ht="15" hidden="1" customHeight="1" outlineLevel="1" x14ac:dyDescent="0.25">
      <c r="C51" s="123">
        <f>'Gemensamma Tjänster'!AV2</f>
        <v>0</v>
      </c>
      <c r="D51" s="124">
        <f>'Gemensamma Tjänster'!AV9</f>
        <v>0</v>
      </c>
      <c r="E51" s="81"/>
      <c r="F51" s="81">
        <f>'Gemensamma Tjänster'!AV31</f>
        <v>0</v>
      </c>
      <c r="G51" s="81"/>
      <c r="H51" s="81">
        <f>'Gemensamma Tjänster'!AV32</f>
        <v>0</v>
      </c>
      <c r="I51" s="81"/>
      <c r="J51" s="125">
        <f>'Gemensamma Tjänster'!AV33</f>
        <v>0</v>
      </c>
    </row>
    <row r="52" spans="3:10" ht="15" hidden="1" customHeight="1" outlineLevel="1" x14ac:dyDescent="0.25">
      <c r="C52" s="123">
        <f>'Gemensamma Tjänster'!AW2</f>
        <v>0</v>
      </c>
      <c r="D52" s="124">
        <f>'Gemensamma Tjänster'!AW9</f>
        <v>0</v>
      </c>
      <c r="E52" s="81"/>
      <c r="F52" s="81">
        <f>'Gemensamma Tjänster'!AW31</f>
        <v>0</v>
      </c>
      <c r="G52" s="81"/>
      <c r="H52" s="81">
        <f>'Gemensamma Tjänster'!AW32</f>
        <v>0</v>
      </c>
      <c r="I52" s="81"/>
      <c r="J52" s="125">
        <f>'Gemensamma Tjänster'!AW33</f>
        <v>0</v>
      </c>
    </row>
    <row r="53" spans="3:10" ht="15" hidden="1" customHeight="1" outlineLevel="1" x14ac:dyDescent="0.25">
      <c r="C53" s="123">
        <f>'Gemensamma Tjänster'!AX2</f>
        <v>0</v>
      </c>
      <c r="D53" s="124">
        <f>'Gemensamma Tjänster'!AX9</f>
        <v>0</v>
      </c>
      <c r="E53" s="81"/>
      <c r="F53" s="81">
        <f>'Gemensamma Tjänster'!AX31</f>
        <v>0</v>
      </c>
      <c r="G53" s="81"/>
      <c r="H53" s="81">
        <f>'Gemensamma Tjänster'!AX32</f>
        <v>0</v>
      </c>
      <c r="I53" s="81"/>
      <c r="J53" s="125">
        <f>'Gemensamma Tjänster'!AX33</f>
        <v>0</v>
      </c>
    </row>
    <row r="54" spans="3:10" ht="15" hidden="1" customHeight="1" outlineLevel="1" x14ac:dyDescent="0.25">
      <c r="C54" s="123">
        <f>'Gemensamma Tjänster'!AY2</f>
        <v>0</v>
      </c>
      <c r="D54" s="124">
        <f>'Gemensamma Tjänster'!AY9</f>
        <v>0</v>
      </c>
      <c r="E54" s="81"/>
      <c r="F54" s="81">
        <f>'Gemensamma Tjänster'!AY31</f>
        <v>0</v>
      </c>
      <c r="G54" s="81"/>
      <c r="H54" s="81">
        <f>'Gemensamma Tjänster'!AY32</f>
        <v>0</v>
      </c>
      <c r="I54" s="81"/>
      <c r="J54" s="125">
        <f>'Gemensamma Tjänster'!AY33</f>
        <v>0</v>
      </c>
    </row>
    <row r="55" spans="3:10" ht="15" hidden="1" customHeight="1" outlineLevel="1" thickBot="1" x14ac:dyDescent="0.3">
      <c r="C55" s="94">
        <f>'Gemensamma Tjänster'!AZ2</f>
        <v>0</v>
      </c>
      <c r="D55" s="95">
        <f>'Gemensamma Tjänster'!AZ9</f>
        <v>0</v>
      </c>
      <c r="E55" s="96"/>
      <c r="F55" s="72">
        <f>'Gemensamma Tjänster'!AZ31</f>
        <v>0</v>
      </c>
      <c r="G55" s="96"/>
      <c r="H55" s="72">
        <f>'Gemensamma Tjänster'!AZ32</f>
        <v>0</v>
      </c>
      <c r="I55" s="96"/>
      <c r="J55" s="97">
        <f>'Gemensamma Tjänster'!AZ33</f>
        <v>0</v>
      </c>
    </row>
    <row r="56" spans="3:10" hidden="1" outlineLevel="1" x14ac:dyDescent="0.25">
      <c r="C56" s="81"/>
      <c r="D56" s="124"/>
      <c r="E56" s="81"/>
      <c r="F56" s="81"/>
      <c r="G56" s="81"/>
      <c r="H56" s="81"/>
      <c r="I56" s="81"/>
      <c r="J56" s="81"/>
    </row>
    <row r="57" spans="3:10" ht="15.75" collapsed="1" thickBot="1" x14ac:dyDescent="0.3">
      <c r="C57" s="81"/>
      <c r="D57" s="129"/>
      <c r="E57" s="81"/>
      <c r="F57" s="81"/>
      <c r="G57" s="81"/>
      <c r="H57" s="81"/>
      <c r="I57" s="81"/>
      <c r="J57" s="81"/>
    </row>
    <row r="58" spans="3:10" ht="21" x14ac:dyDescent="0.35">
      <c r="C58" s="119" t="s">
        <v>31</v>
      </c>
      <c r="D58" s="120">
        <f>SUM(D59:D107)</f>
        <v>30550535.422692016</v>
      </c>
      <c r="E58" s="121"/>
      <c r="F58" s="121" t="s">
        <v>39</v>
      </c>
      <c r="G58" s="121"/>
      <c r="H58" s="121"/>
      <c r="I58" s="121"/>
      <c r="J58" s="130"/>
    </row>
    <row r="59" spans="3:10" ht="30" hidden="1" outlineLevel="1" x14ac:dyDescent="0.25">
      <c r="C59" s="123" t="str">
        <f>'Valbara Tjänster'!F1</f>
        <v>Legitimerings-tjänst IdP för medarbetare Bas (valbar)</v>
      </c>
      <c r="D59" s="124">
        <f>'Valbara Tjänster'!F5</f>
        <v>395370.64770840004</v>
      </c>
      <c r="E59" s="81"/>
      <c r="F59" s="81" t="str">
        <f>'Valbara Tjänster'!F27</f>
        <v>Kvartal förskott</v>
      </c>
      <c r="G59" s="81"/>
      <c r="H59" s="81" t="str">
        <f>'Valbara Tjänster'!F28</f>
        <v>Dec,Mar,Jun,Sep</v>
      </c>
      <c r="I59" s="81"/>
      <c r="J59" s="125" t="str">
        <f>'Valbara Tjänster'!F29</f>
        <v>N/A</v>
      </c>
    </row>
    <row r="60" spans="3:10" ht="30" hidden="1" outlineLevel="1" x14ac:dyDescent="0.25">
      <c r="C60" s="123" t="str">
        <f>'Valbara Tjänster'!J1</f>
        <v>Legitimerings-tjänst IdP för medarbetare Plus (valbar)</v>
      </c>
      <c r="D60" s="124">
        <f>'Valbara Tjänster'!J5</f>
        <v>0</v>
      </c>
      <c r="E60" s="81"/>
      <c r="F60" s="81" t="str">
        <f>'Valbara Tjänster'!J27</f>
        <v>Kvartal förskott</v>
      </c>
      <c r="G60" s="81"/>
      <c r="H60" s="81" t="str">
        <f>'Valbara Tjänster'!J28</f>
        <v>Dec,Mar,Jun,Sep</v>
      </c>
      <c r="I60" s="81"/>
      <c r="J60" s="125" t="str">
        <f>'Valbara Tjänster'!J29</f>
        <v>N/A</v>
      </c>
    </row>
    <row r="61" spans="3:10" hidden="1" outlineLevel="1" x14ac:dyDescent="0.25">
      <c r="C61" s="123" t="str">
        <f>'Valbara Tjänster'!N1</f>
        <v>Säkerhets-tjänster Logg, spärr &amp; samtycke</v>
      </c>
      <c r="D61" s="124">
        <f>'Valbara Tjänster'!N5</f>
        <v>395370.64770840004</v>
      </c>
      <c r="E61" s="81"/>
      <c r="F61" s="81" t="str">
        <f>'Valbara Tjänster'!N27</f>
        <v>Kvartal förskott</v>
      </c>
      <c r="G61" s="81"/>
      <c r="H61" s="81" t="str">
        <f>'Valbara Tjänster'!N28</f>
        <v>Dec,Mar,Jun,Sep</v>
      </c>
      <c r="I61" s="81"/>
      <c r="J61" s="125" t="str">
        <f>'Valbara Tjänster'!N29</f>
        <v>N/A</v>
      </c>
    </row>
    <row r="62" spans="3:10" hidden="1" outlineLevel="1" x14ac:dyDescent="0.25">
      <c r="C62" s="123" t="str">
        <f>'Valbara Tjänster'!R1</f>
        <v>Autentiserings-tjänst SITHS</v>
      </c>
      <c r="D62" s="124">
        <f>'Valbara Tjänster'!R5</f>
        <v>395370.64770840004</v>
      </c>
      <c r="E62" s="81"/>
      <c r="F62" s="81" t="str">
        <f>'Valbara Tjänster'!R27</f>
        <v>Kvartal förskott</v>
      </c>
      <c r="G62" s="81"/>
      <c r="H62" s="81" t="str">
        <f>'Valbara Tjänster'!R28</f>
        <v>Dec,Mar,Jun,Sep</v>
      </c>
      <c r="I62" s="81"/>
      <c r="J62" s="125" t="str">
        <f>'Valbara Tjänster'!R29</f>
        <v>N/A</v>
      </c>
    </row>
    <row r="63" spans="3:10" hidden="1" outlineLevel="1" x14ac:dyDescent="0.25">
      <c r="C63" s="123" t="str">
        <f>'Valbara Tjänster'!V1</f>
        <v>Underskrifts-tjänst web/API</v>
      </c>
      <c r="D63" s="124">
        <f>'Valbara Tjänster'!V5</f>
        <v>0</v>
      </c>
      <c r="E63" s="81"/>
      <c r="F63" s="81" t="str">
        <f>'Valbara Tjänster'!V27</f>
        <v>Kvartal förskott</v>
      </c>
      <c r="G63" s="81"/>
      <c r="H63" s="81" t="str">
        <f>'Valbara Tjänster'!V28</f>
        <v>Dec,Mar,Jun,Sep</v>
      </c>
      <c r="I63" s="81"/>
      <c r="J63" s="125" t="str">
        <f>'Valbara Tjänster'!V29</f>
        <v>Bindningstid: 2027-06-30</v>
      </c>
    </row>
    <row r="64" spans="3:10" ht="30" hidden="1" outlineLevel="1" x14ac:dyDescent="0.25">
      <c r="C64" s="123" t="str">
        <f>'Valbara Tjänster'!Z1</f>
        <v>1177 formulär- hantering valbar
(delad från Q2)</v>
      </c>
      <c r="D64" s="124">
        <f>'Valbara Tjänster'!Z5</f>
        <v>0</v>
      </c>
      <c r="E64" s="81"/>
      <c r="F64" s="81" t="str">
        <f>'Valbara Tjänster'!Z27</f>
        <v>Kvartal förskott</v>
      </c>
      <c r="G64" s="81"/>
      <c r="H64" s="81" t="str">
        <f>'Valbara Tjänster'!Z28</f>
        <v>Dec,Mar,Jun,Sep</v>
      </c>
      <c r="I64" s="81"/>
      <c r="J64" s="125" t="str">
        <f>'Valbara Tjänster'!Z29</f>
        <v>N/A</v>
      </c>
    </row>
    <row r="65" spans="3:10" hidden="1" outlineLevel="1" x14ac:dyDescent="0.25">
      <c r="C65" s="123" t="str">
        <f>'Valbara Tjänster'!AD1</f>
        <v>1177 Ombudstjänst</v>
      </c>
      <c r="D65" s="124">
        <f>'Valbara Tjänster'!AD5</f>
        <v>970397.71773549693</v>
      </c>
      <c r="E65" s="81"/>
      <c r="F65" s="81" t="str">
        <f>'Valbara Tjänster'!AD27</f>
        <v>Kvartal förskott</v>
      </c>
      <c r="G65" s="81"/>
      <c r="H65" s="81" t="str">
        <f>'Valbara Tjänster'!AD28</f>
        <v>Dec,Mar,Jun,Sep</v>
      </c>
      <c r="I65" s="81"/>
      <c r="J65" s="125" t="str">
        <f>'Valbara Tjänster'!AD29</f>
        <v>N/A</v>
      </c>
    </row>
    <row r="66" spans="3:10" ht="45" hidden="1" outlineLevel="1" x14ac:dyDescent="0.25">
      <c r="C66" s="123" t="str">
        <f>'Valbara Tjänster'!AH1</f>
        <v>Hjälpmedels-tjänsten abonnemang
(ej volym)</v>
      </c>
      <c r="D66" s="124">
        <f>'Valbara Tjänster'!AH5</f>
        <v>318352</v>
      </c>
      <c r="E66" s="81"/>
      <c r="F66" s="81" t="str">
        <f>'Valbara Tjänster'!AH27</f>
        <v>Prognos! Faktureras kvartalsvis i förskott av förvaltning med volymsjusteringar i efterskott. Abonnemangspriset baseras på av kunden redovisad inköpsvolym. Tillkommer rörlig avgift enl. prislista på Inera.se</v>
      </c>
      <c r="G66" s="81"/>
      <c r="H66" s="81" t="str">
        <f>'Valbara Tjänster'!AH28</f>
        <v>Dec, Mar, Jun, Sep</v>
      </c>
      <c r="I66" s="81"/>
      <c r="J66" s="125" t="str">
        <f>'Valbara Tjänster'!AH29</f>
        <v>Prognos 2025 inkl 1% indexhöjning. Faktureras av förvaltning</v>
      </c>
    </row>
    <row r="67" spans="3:10" hidden="1" outlineLevel="1" x14ac:dyDescent="0.25">
      <c r="C67" s="123" t="str">
        <f>'Valbara Tjänster'!AL1</f>
        <v>E-klient</v>
      </c>
      <c r="D67" s="124">
        <f>'Valbara Tjänster'!AL5</f>
        <v>3133128.5951999999</v>
      </c>
      <c r="E67" s="81"/>
      <c r="F67" s="81" t="str">
        <f>'Valbara Tjänster'!AL27</f>
        <v>Helår i förskott baserat på regionernas inventering av antal PC</v>
      </c>
      <c r="G67" s="81"/>
      <c r="H67" s="81" t="str">
        <f>'Valbara Tjänster'!AL28</f>
        <v>Januari</v>
      </c>
      <c r="I67" s="81"/>
      <c r="J67" s="125" t="str">
        <f>'Valbara Tjänster'!AL29</f>
        <v>Fakturerat helår 2024</v>
      </c>
    </row>
    <row r="68" spans="3:10" ht="30" hidden="1" outlineLevel="1" x14ac:dyDescent="0.25">
      <c r="C68" s="123" t="str">
        <f>'Valbara Tjänster'!AP1</f>
        <v>Eira Licenser (innehåll)</v>
      </c>
      <c r="D68" s="124">
        <f>'Valbara Tjänster'!AP5</f>
        <v>12782743.3049</v>
      </c>
      <c r="E68" s="81"/>
      <c r="F68" s="81" t="str">
        <f>'Valbara Tjänster'!AP27</f>
        <v>Licenskostnaden fördelas solidariskt mellan landsting och regioner baserat på antal invånare.</v>
      </c>
      <c r="G68" s="81"/>
      <c r="H68" s="81" t="str">
        <f>'Valbara Tjänster'!AP28</f>
        <v>Årsvis engång i februari</v>
      </c>
      <c r="I68" s="81"/>
      <c r="J68" s="125" t="str">
        <f>'Valbara Tjänster'!AP29</f>
        <v>Prognos. Faktureras av förvaltning</v>
      </c>
    </row>
    <row r="69" spans="3:10" hidden="1" outlineLevel="1" x14ac:dyDescent="0.25">
      <c r="C69" s="123" t="str">
        <f>'Valbara Tjänster'!AT1</f>
        <v>Informations- utlämning till kvalitetsregister</v>
      </c>
      <c r="D69" s="124">
        <f>'Valbara Tjänster'!AT5</f>
        <v>0</v>
      </c>
      <c r="E69" s="81"/>
      <c r="F69" s="81" t="str">
        <f>'Valbara Tjänster'!AT27</f>
        <v>Faktureras separat av tjänstens förvaltning</v>
      </c>
      <c r="G69" s="81"/>
      <c r="H69" s="81" t="str">
        <f>'Valbara Tjänster'!AT28</f>
        <v xml:space="preserve"> </v>
      </c>
      <c r="I69" s="81"/>
      <c r="J69" s="131" t="str">
        <f>'Valbara Tjänster'!AT29</f>
        <v>Ingen regionsfakturering</v>
      </c>
    </row>
    <row r="70" spans="3:10" ht="25.15" hidden="1" customHeight="1" outlineLevel="1" x14ac:dyDescent="0.25">
      <c r="C70" s="123" t="str">
        <f>'Valbara Tjänster'!AX1</f>
        <v xml:space="preserve">1177 inkorg </v>
      </c>
      <c r="D70" s="124">
        <f>'Valbara Tjänster'!AX5</f>
        <v>3189403.0399199999</v>
      </c>
      <c r="E70" s="81"/>
      <c r="F70" s="81" t="str">
        <f>'Valbara Tjänster'!AX27</f>
        <v xml:space="preserve">Volymsbaserad. Faktureras kvartalsvis efterskott </v>
      </c>
      <c r="G70" s="81"/>
      <c r="H70" s="81">
        <f>'Valbara Tjänster'!AX28</f>
        <v>0</v>
      </c>
      <c r="I70" s="81"/>
      <c r="J70" s="125" t="str">
        <f>'Valbara Tjänster'!AX29</f>
        <v>Prognos 2023. Faktureras av förvaltning</v>
      </c>
    </row>
    <row r="71" spans="3:10" hidden="1" outlineLevel="1" x14ac:dyDescent="0.25">
      <c r="C71" s="123" t="str">
        <f>'Valbara Tjänster'!BB1</f>
        <v>Bild (i 1177 på telefon)</v>
      </c>
      <c r="D71" s="124">
        <f>'Valbara Tjänster'!BB5</f>
        <v>0</v>
      </c>
      <c r="E71" s="81"/>
      <c r="F71" s="81" t="str">
        <f>'Valbara Tjänster'!BB27</f>
        <v>Kvartal förskott</v>
      </c>
      <c r="G71" s="81"/>
      <c r="H71" s="81" t="str">
        <f>'Valbara Tjänster'!BB28</f>
        <v>Dec,Mar,Jun,Sep</v>
      </c>
      <c r="I71" s="81"/>
      <c r="J71" s="125" t="str">
        <f>'Valbara Tjänster'!BB29</f>
        <v>N/A</v>
      </c>
    </row>
    <row r="72" spans="3:10" hidden="1" outlineLevel="1" x14ac:dyDescent="0.25">
      <c r="C72" s="123" t="str">
        <f>'Valbara Tjänster'!BF1</f>
        <v>Video (i 1177 på telefon)</v>
      </c>
      <c r="D72" s="124">
        <f>'Valbara Tjänster'!BF5</f>
        <v>0</v>
      </c>
      <c r="E72" s="81"/>
      <c r="F72" s="81" t="str">
        <f>'Valbara Tjänster'!BF27</f>
        <v>Kvartal förskott</v>
      </c>
      <c r="G72" s="81"/>
      <c r="H72" s="81" t="str">
        <f>'Valbara Tjänster'!BF28</f>
        <v>Dec,Mar,Jun,Sep</v>
      </c>
      <c r="I72" s="81"/>
      <c r="J72" s="125" t="str">
        <f>'Valbara Tjänster'!BF29</f>
        <v>N/A</v>
      </c>
    </row>
    <row r="73" spans="3:10" ht="30" hidden="1" outlineLevel="1" x14ac:dyDescent="0.25">
      <c r="C73" s="123" t="str">
        <f>'Valbara Tjänster'!BJ1</f>
        <v>Utbudstjänsten
PAUSAD!</v>
      </c>
      <c r="D73" s="124">
        <f>'Valbara Tjänster'!BJ5</f>
        <v>0</v>
      </c>
      <c r="E73" s="81"/>
      <c r="F73" s="81" t="str">
        <f>'Valbara Tjänster'!BJ27</f>
        <v>Kvartal förskott</v>
      </c>
      <c r="G73" s="81"/>
      <c r="H73" s="81" t="str">
        <f>'Valbara Tjänster'!BJ28</f>
        <v>Dec,Mar,Jun,Sep</v>
      </c>
      <c r="I73" s="81"/>
      <c r="J73" s="125" t="str">
        <f>'Valbara Tjänster'!BJ29</f>
        <v>Pausad</v>
      </c>
    </row>
    <row r="74" spans="3:10" hidden="1" outlineLevel="1" x14ac:dyDescent="0.25">
      <c r="C74" s="123" t="str">
        <f>'Valbara Tjänster'!BN1</f>
        <v>Statistiktjänst Organisations-statistik</v>
      </c>
      <c r="D74" s="124">
        <f>'Valbara Tjänster'!BN5</f>
        <v>344684.13067218312</v>
      </c>
      <c r="E74" s="81"/>
      <c r="F74" s="81" t="str">
        <f>'Valbara Tjänster'!BN27</f>
        <v>Kvartal förskott</v>
      </c>
      <c r="G74" s="81"/>
      <c r="H74" s="81" t="str">
        <f>'Valbara Tjänster'!BN28</f>
        <v>Dec,Mar,Jun,Sep</v>
      </c>
      <c r="I74" s="81"/>
      <c r="J74" s="125" t="str">
        <f>'Valbara Tjänster'!BN29</f>
        <v>Bindningstid: 2025-09-01</v>
      </c>
    </row>
    <row r="75" spans="3:10" s="67" customFormat="1" hidden="1" outlineLevel="1" x14ac:dyDescent="0.25">
      <c r="C75" s="84" t="str">
        <f>'Valbara Tjänster'!BR1</f>
        <v>Statistiktjänst export</v>
      </c>
      <c r="D75" s="91">
        <f>'Valbara Tjänster'!BR5</f>
        <v>1236946.3287836597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Tjänster'!BV5</f>
        <v>2133046.5603245441</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Tjänster'!CD5</f>
        <v>1117923.3174588084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Tjänster'!CL5</f>
        <v>2743326.2101046001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Tjänster'!DB5</f>
        <v>1394472.2744675269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Tjänster'!DF5</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Tjänster'!GP5</f>
        <v>0</v>
      </c>
      <c r="E107" s="96"/>
      <c r="F107" s="72">
        <f>'Valbara Tjänster'!GP27</f>
        <v>0</v>
      </c>
      <c r="G107" s="96"/>
      <c r="H107" s="72">
        <f>'Valbara Tjänster'!GP28</f>
        <v>0</v>
      </c>
      <c r="I107" s="96"/>
      <c r="J107" s="162">
        <f>'Valbara Tjänster'!GP29</f>
        <v>0</v>
      </c>
    </row>
    <row r="108" spans="3:10" hidden="1" outlineLevel="1" x14ac:dyDescent="0.25">
      <c r="C108" s="81"/>
      <c r="D108" s="124"/>
      <c r="E108" s="81"/>
      <c r="F108" s="81"/>
      <c r="G108" s="81"/>
      <c r="H108" s="81"/>
      <c r="I108" s="81"/>
      <c r="J108" s="81"/>
    </row>
    <row r="109" spans="3:10" ht="15.75" collapsed="1" thickBot="1" x14ac:dyDescent="0.3">
      <c r="C109" s="81"/>
      <c r="D109" s="81"/>
      <c r="E109" s="81"/>
      <c r="F109" s="81"/>
      <c r="G109" s="81"/>
      <c r="H109" s="81"/>
      <c r="I109" s="81"/>
      <c r="J109" s="81"/>
    </row>
    <row r="110" spans="3:10" ht="21" x14ac:dyDescent="0.35">
      <c r="C110" s="119" t="s">
        <v>55</v>
      </c>
      <c r="D110" s="120">
        <f>SUM(D111:D131)</f>
        <v>10542283.747739177</v>
      </c>
      <c r="E110" s="121"/>
      <c r="F110" s="121" t="s">
        <v>39</v>
      </c>
      <c r="G110" s="88"/>
      <c r="H110" s="101"/>
      <c r="I110" s="87"/>
      <c r="J110" s="99"/>
    </row>
    <row r="111" spans="3:10" ht="14.25" hidden="1" customHeight="1" outlineLevel="1" x14ac:dyDescent="0.25">
      <c r="C111" s="123" t="str">
        <f>'Gemensamma i utveckling'!C1</f>
        <v>Utvecklingsram 2025</v>
      </c>
      <c r="D111" s="124">
        <f>'Gemensamma i utveckling'!C8</f>
        <v>10542283.747739177</v>
      </c>
      <c r="E111" s="81"/>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123" t="str">
        <f>'Gemensamma i utveckling'!D1</f>
        <v>Utveckling ny 1177-app</v>
      </c>
      <c r="D112" s="124">
        <f>'Gemensamma i utveckling'!D8</f>
        <v>0</v>
      </c>
      <c r="E112" s="81"/>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123" t="str">
        <f>'Gemensamma i utveckling'!E1</f>
        <v>Förenklad utgivning SITHS eID</v>
      </c>
      <c r="D113" s="124">
        <f>'Gemensamma i utveckling'!E8</f>
        <v>0</v>
      </c>
      <c r="E113" s="81"/>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123">
        <f>'Gemensamma i utveckling'!F1</f>
        <v>0</v>
      </c>
      <c r="D114" s="124">
        <f>'Gemensamma i utveckling'!F8</f>
        <v>0</v>
      </c>
      <c r="E114" s="81"/>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123">
        <f>'Gemensamma i utveckling'!G1</f>
        <v>0</v>
      </c>
      <c r="D115" s="124">
        <f>'Gemensamma i utveckling'!G8</f>
        <v>0</v>
      </c>
      <c r="E115" s="81"/>
      <c r="F115" s="71">
        <f>'Gemensamma i utveckling'!G30</f>
        <v>0</v>
      </c>
      <c r="G115" s="92"/>
      <c r="H115" s="92">
        <f>'Gemensamma i utveckling'!G31</f>
        <v>0</v>
      </c>
      <c r="I115" s="92"/>
      <c r="J115" s="93">
        <f>'Gemensamma i utveckling'!G32</f>
        <v>0</v>
      </c>
    </row>
    <row r="116" spans="3:10" ht="14.25" hidden="1" customHeight="1" outlineLevel="1" x14ac:dyDescent="0.25">
      <c r="C116" s="123">
        <f>'Gemensamma i utveckling'!H1</f>
        <v>0</v>
      </c>
      <c r="D116" s="124">
        <f>'Gemensamma i utveckling'!H8</f>
        <v>0</v>
      </c>
      <c r="E116" s="81"/>
      <c r="F116" s="71">
        <f>'Gemensamma i utveckling'!H30</f>
        <v>0</v>
      </c>
      <c r="G116" s="92"/>
      <c r="H116" s="92">
        <f>'Gemensamma i utveckling'!H31</f>
        <v>0</v>
      </c>
      <c r="I116" s="92"/>
      <c r="J116" s="93">
        <f>'Gemensamma i utveckling'!H32</f>
        <v>0</v>
      </c>
    </row>
    <row r="117" spans="3:10" ht="14.25" hidden="1" customHeight="1" outlineLevel="1" x14ac:dyDescent="0.25">
      <c r="C117" s="123">
        <f>'Gemensamma i utveckling'!I1</f>
        <v>0</v>
      </c>
      <c r="D117" s="124">
        <f>'Gemensamma i utveckling'!I8</f>
        <v>0</v>
      </c>
      <c r="E117" s="81"/>
      <c r="F117" s="71">
        <f>'Gemensamma i utveckling'!I30</f>
        <v>0</v>
      </c>
      <c r="G117" s="92"/>
      <c r="H117" s="92">
        <f>'Gemensamma i utveckling'!I31</f>
        <v>0</v>
      </c>
      <c r="I117" s="92"/>
      <c r="J117" s="93">
        <f>'Gemensamma i utveckling'!I32</f>
        <v>0</v>
      </c>
    </row>
    <row r="118" spans="3:10" ht="14.25" hidden="1" customHeight="1" outlineLevel="1" x14ac:dyDescent="0.25">
      <c r="C118" s="123">
        <f>'Gemensamma i utveckling'!J1</f>
        <v>0</v>
      </c>
      <c r="D118" s="124">
        <f>'Gemensamma i utveckling'!J8</f>
        <v>0</v>
      </c>
      <c r="E118" s="81"/>
      <c r="F118" s="71">
        <f>'Gemensamma i utveckling'!J30</f>
        <v>0</v>
      </c>
      <c r="G118" s="92"/>
      <c r="H118" s="92">
        <f>'Gemensamma i utveckling'!J31</f>
        <v>0</v>
      </c>
      <c r="I118" s="92"/>
      <c r="J118" s="93">
        <f>'Gemensamma i utveckling'!J32</f>
        <v>0</v>
      </c>
    </row>
    <row r="119" spans="3:10" ht="14.25" hidden="1" customHeight="1" outlineLevel="1" x14ac:dyDescent="0.25">
      <c r="C119" s="123">
        <f>'Gemensamma i utveckling'!K1</f>
        <v>0</v>
      </c>
      <c r="D119" s="124">
        <f>'Gemensamma i utveckling'!K8</f>
        <v>0</v>
      </c>
      <c r="E119" s="81"/>
      <c r="F119" s="71">
        <f>'Gemensamma i utveckling'!K30</f>
        <v>0</v>
      </c>
      <c r="G119" s="92"/>
      <c r="H119" s="92">
        <f>'Gemensamma i utveckling'!K31</f>
        <v>0</v>
      </c>
      <c r="I119" s="92"/>
      <c r="J119" s="93">
        <f>'Gemensamma i utveckling'!K32</f>
        <v>0</v>
      </c>
    </row>
    <row r="120" spans="3:10" ht="14.25" hidden="1" customHeight="1" outlineLevel="1" x14ac:dyDescent="0.25">
      <c r="C120" s="123">
        <f>'Gemensamma i utveckling'!L1</f>
        <v>0</v>
      </c>
      <c r="D120" s="124">
        <f>'Gemensamma i utveckling'!L8</f>
        <v>0</v>
      </c>
      <c r="E120" s="81"/>
      <c r="F120" s="71">
        <f>'Gemensamma i utveckling'!L30</f>
        <v>0</v>
      </c>
      <c r="G120" s="92"/>
      <c r="H120" s="92">
        <f>'Gemensamma i utveckling'!L31</f>
        <v>0</v>
      </c>
      <c r="I120" s="92"/>
      <c r="J120" s="93">
        <f>'Gemensamma i utveckling'!L32</f>
        <v>0</v>
      </c>
    </row>
    <row r="121" spans="3:10" ht="14.25" hidden="1" customHeight="1" outlineLevel="1" x14ac:dyDescent="0.25">
      <c r="C121" s="123">
        <f>'Gemensamma i utveckling'!M1</f>
        <v>0</v>
      </c>
      <c r="D121" s="124">
        <f>'Gemensamma i utveckling'!M8</f>
        <v>0</v>
      </c>
      <c r="E121" s="81"/>
      <c r="F121" s="71">
        <f>'Gemensamma i utveckling'!M30</f>
        <v>0</v>
      </c>
      <c r="G121" s="92"/>
      <c r="H121" s="92">
        <f>'Gemensamma i utveckling'!M31</f>
        <v>0</v>
      </c>
      <c r="I121" s="92"/>
      <c r="J121" s="93">
        <f>'Gemensamma i utveckling'!M32</f>
        <v>0</v>
      </c>
    </row>
    <row r="122" spans="3:10" ht="14.25" hidden="1" customHeight="1" outlineLevel="1" x14ac:dyDescent="0.25">
      <c r="C122" s="123">
        <f>'Gemensamma i utveckling'!N1</f>
        <v>0</v>
      </c>
      <c r="D122" s="124">
        <f>'Gemensamma i utveckling'!N8</f>
        <v>0</v>
      </c>
      <c r="E122" s="81"/>
      <c r="F122" s="71">
        <f>'Gemensamma i utveckling'!N30</f>
        <v>0</v>
      </c>
      <c r="G122" s="92"/>
      <c r="H122" s="92">
        <f>'Gemensamma i utveckling'!N31</f>
        <v>0</v>
      </c>
      <c r="I122" s="92"/>
      <c r="J122" s="93">
        <f>'Gemensamma i utveckling'!N32</f>
        <v>0</v>
      </c>
    </row>
    <row r="123" spans="3:10" ht="14.25" hidden="1" customHeight="1" outlineLevel="1" x14ac:dyDescent="0.25">
      <c r="C123" s="123">
        <f>'Gemensamma i utveckling'!O1</f>
        <v>0</v>
      </c>
      <c r="D123" s="124">
        <f>'Gemensamma i utveckling'!O8</f>
        <v>0</v>
      </c>
      <c r="E123" s="81"/>
      <c r="F123" s="71">
        <f>'Gemensamma i utveckling'!O30</f>
        <v>0</v>
      </c>
      <c r="G123" s="92"/>
      <c r="H123" s="92">
        <f>'Gemensamma i utveckling'!O31</f>
        <v>0</v>
      </c>
      <c r="I123" s="92"/>
      <c r="J123" s="93">
        <f>'Gemensamma i utveckling'!O32</f>
        <v>0</v>
      </c>
    </row>
    <row r="124" spans="3:10" ht="14.25" hidden="1" customHeight="1" outlineLevel="1" x14ac:dyDescent="0.25">
      <c r="C124" s="123">
        <f>'Gemensamma i utveckling'!P1</f>
        <v>0</v>
      </c>
      <c r="D124" s="124">
        <f>'Gemensamma i utveckling'!P8</f>
        <v>0</v>
      </c>
      <c r="E124" s="81"/>
      <c r="F124" s="71">
        <f>'Gemensamma i utveckling'!P30</f>
        <v>0</v>
      </c>
      <c r="G124" s="92"/>
      <c r="H124" s="92">
        <f>'Gemensamma i utveckling'!P31</f>
        <v>0</v>
      </c>
      <c r="I124" s="92"/>
      <c r="J124" s="93">
        <f>'Gemensamma i utveckling'!P32</f>
        <v>0</v>
      </c>
    </row>
    <row r="125" spans="3:10" ht="14.25" hidden="1" customHeight="1" outlineLevel="1" x14ac:dyDescent="0.25">
      <c r="C125" s="123">
        <f>'Gemensamma i utveckling'!Q1</f>
        <v>0</v>
      </c>
      <c r="D125" s="124">
        <f>'Gemensamma i utveckling'!Q8</f>
        <v>0</v>
      </c>
      <c r="E125" s="81"/>
      <c r="F125" s="71">
        <f>'Gemensamma i utveckling'!Q30</f>
        <v>0</v>
      </c>
      <c r="G125" s="92"/>
      <c r="H125" s="92">
        <f>'Gemensamma i utveckling'!Q31</f>
        <v>0</v>
      </c>
      <c r="I125" s="92"/>
      <c r="J125" s="93">
        <f>'Gemensamma i utveckling'!Q32</f>
        <v>0</v>
      </c>
    </row>
    <row r="126" spans="3:10" ht="14.25" hidden="1" customHeight="1" outlineLevel="1" x14ac:dyDescent="0.25">
      <c r="C126" s="123">
        <f>'Gemensamma i utveckling'!R1</f>
        <v>0</v>
      </c>
      <c r="D126" s="124">
        <f>'Gemensamma i utveckling'!R8</f>
        <v>0</v>
      </c>
      <c r="E126" s="81"/>
      <c r="F126" s="71">
        <f>'Gemensamma i utveckling'!R30</f>
        <v>0</v>
      </c>
      <c r="G126" s="92"/>
      <c r="H126" s="92">
        <f>'Gemensamma i utveckling'!R31</f>
        <v>0</v>
      </c>
      <c r="I126" s="92"/>
      <c r="J126" s="93">
        <f>'Gemensamma i utveckling'!R32</f>
        <v>0</v>
      </c>
    </row>
    <row r="127" spans="3:10" ht="14.25" hidden="1" customHeight="1" outlineLevel="1" x14ac:dyDescent="0.25">
      <c r="C127" s="123">
        <f>'Gemensamma i utveckling'!S1</f>
        <v>0</v>
      </c>
      <c r="D127" s="124">
        <f>'Gemensamma i utveckling'!S8</f>
        <v>0</v>
      </c>
      <c r="E127" s="81"/>
      <c r="F127" s="71">
        <f>'Gemensamma i utveckling'!S30</f>
        <v>0</v>
      </c>
      <c r="G127" s="92"/>
      <c r="H127" s="92">
        <f>'Gemensamma i utveckling'!S31</f>
        <v>0</v>
      </c>
      <c r="I127" s="92"/>
      <c r="J127" s="93">
        <f>'Gemensamma i utveckling'!S32</f>
        <v>0</v>
      </c>
    </row>
    <row r="128" spans="3:10" ht="14.25" hidden="1" customHeight="1" outlineLevel="1" x14ac:dyDescent="0.25">
      <c r="C128" s="123">
        <f>'Gemensamma i utveckling'!T1</f>
        <v>0</v>
      </c>
      <c r="D128" s="124">
        <f>'Gemensamma i utveckling'!T8</f>
        <v>0</v>
      </c>
      <c r="E128" s="81"/>
      <c r="F128" s="71">
        <f>'Gemensamma i utveckling'!T30</f>
        <v>0</v>
      </c>
      <c r="G128" s="92"/>
      <c r="H128" s="92">
        <f>'Gemensamma i utveckling'!T31</f>
        <v>0</v>
      </c>
      <c r="I128" s="92"/>
      <c r="J128" s="93">
        <f>'Gemensamma i utveckling'!T32</f>
        <v>0</v>
      </c>
    </row>
    <row r="129" spans="3:10" ht="14.25" hidden="1" customHeight="1" outlineLevel="1" x14ac:dyDescent="0.25">
      <c r="C129" s="123">
        <f>'Gemensamma i utveckling'!U1</f>
        <v>0</v>
      </c>
      <c r="D129" s="124">
        <f>'Gemensamma i utveckling'!U8</f>
        <v>0</v>
      </c>
      <c r="E129" s="81"/>
      <c r="F129" s="71">
        <f>'Gemensamma i utveckling'!U30</f>
        <v>0</v>
      </c>
      <c r="G129" s="92"/>
      <c r="H129" s="92">
        <f>'Gemensamma i utveckling'!U31</f>
        <v>0</v>
      </c>
      <c r="I129" s="92"/>
      <c r="J129" s="93">
        <f>'Gemensamma i utveckling'!U32</f>
        <v>0</v>
      </c>
    </row>
    <row r="130" spans="3:10" ht="14.25" hidden="1" customHeight="1" outlineLevel="1" x14ac:dyDescent="0.25">
      <c r="C130" s="123">
        <f>'Gemensamma i utveckling'!V1</f>
        <v>0</v>
      </c>
      <c r="D130" s="124">
        <f>'Gemensamma i utveckling'!V8</f>
        <v>0</v>
      </c>
      <c r="E130" s="81"/>
      <c r="F130" s="71">
        <f>'Gemensamma i utveckling'!V30</f>
        <v>0</v>
      </c>
      <c r="G130" s="92"/>
      <c r="H130" s="92">
        <f>'Gemensamma i utveckling'!V31</f>
        <v>0</v>
      </c>
      <c r="I130" s="92"/>
      <c r="J130" s="93">
        <f>'Gemensamma i utveckling'!V32</f>
        <v>0</v>
      </c>
    </row>
    <row r="131" spans="3:10" ht="14.25" hidden="1" customHeight="1" outlineLevel="1" thickBot="1" x14ac:dyDescent="0.3">
      <c r="C131" s="126">
        <f>'Gemensamma i utveckling'!W1</f>
        <v>0</v>
      </c>
      <c r="D131" s="127">
        <f>'Gemensamma i utveckling'!W8</f>
        <v>0</v>
      </c>
      <c r="E131" s="128"/>
      <c r="F131" s="72">
        <f>'Gemensamma i utveckling'!W30</f>
        <v>0</v>
      </c>
      <c r="G131" s="96"/>
      <c r="H131" s="96">
        <f>'Gemensamma i utveckling'!W31</f>
        <v>0</v>
      </c>
      <c r="I131" s="96"/>
      <c r="J131" s="97">
        <f>'Gemensamma i utveckling'!W32</f>
        <v>0</v>
      </c>
    </row>
    <row r="132" spans="3:10" hidden="1" outlineLevel="1" x14ac:dyDescent="0.25">
      <c r="C132" s="81"/>
      <c r="D132" s="124"/>
      <c r="E132" s="81"/>
      <c r="F132" s="81"/>
      <c r="G132" s="81"/>
      <c r="H132" s="81"/>
      <c r="I132" s="81"/>
      <c r="J132" s="81"/>
    </row>
    <row r="133" spans="3:10" ht="15.75" collapsed="1" thickBot="1" x14ac:dyDescent="0.3">
      <c r="C133" s="81"/>
      <c r="D133" s="81"/>
      <c r="E133" s="81"/>
      <c r="F133" s="81"/>
      <c r="G133" s="81"/>
      <c r="H133" s="81"/>
      <c r="I133" s="81"/>
      <c r="J133" s="81"/>
    </row>
    <row r="134" spans="3:10" ht="21" x14ac:dyDescent="0.35">
      <c r="C134" s="119" t="s">
        <v>56</v>
      </c>
      <c r="D134" s="120">
        <f>SUM(D135:D163)</f>
        <v>508140.11272500001</v>
      </c>
      <c r="E134" s="121"/>
      <c r="F134" s="121" t="s">
        <v>39</v>
      </c>
      <c r="G134" s="121"/>
      <c r="H134" s="121"/>
      <c r="I134" s="121"/>
      <c r="J134" s="130"/>
    </row>
    <row r="135" spans="3:10" ht="30" hidden="1" outlineLevel="1" x14ac:dyDescent="0.25">
      <c r="C135" s="123" t="str">
        <f>'Valbara i utveckling'!F1</f>
        <v>Elektronisk beställning och svar av lab.undersökningar (bara Q1-2026)</v>
      </c>
      <c r="D135" s="124">
        <f>'Valbara i utveckling'!F8</f>
        <v>508140.11272500001</v>
      </c>
      <c r="E135" s="81"/>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123" t="str">
        <f>'Valbara i utveckling'!J1</f>
        <v>Invånarens samtycken på 1177</v>
      </c>
      <c r="D136" s="124">
        <f>'Valbara i utveckling'!J8</f>
        <v>0</v>
      </c>
      <c r="E136" s="81"/>
      <c r="F136" s="81" t="str">
        <f>'Valbara i utveckling'!J30</f>
        <v>Kvartal förskott</v>
      </c>
      <c r="G136" s="81"/>
      <c r="H136" s="81" t="str">
        <f>'Valbara i utveckling'!J31</f>
        <v>Dec,Mar,Jun,Sep</v>
      </c>
      <c r="I136" s="81"/>
      <c r="J136" s="132" t="str">
        <f>'Valbara i utveckling'!J32</f>
        <v>Skåne och VGR kompletteringsfinansierar</v>
      </c>
    </row>
    <row r="137" spans="3:10" ht="30" hidden="1" outlineLevel="1" x14ac:dyDescent="0.25">
      <c r="C137" s="123" t="str">
        <f>'Valbara i utveckling'!N1</f>
        <v>Fristående hänvisningsstöd (RGS webb 2.0)​</v>
      </c>
      <c r="D137" s="124">
        <f>'Valbara i utveckling'!N8</f>
        <v>0</v>
      </c>
      <c r="E137" s="81"/>
      <c r="F137" s="81" t="str">
        <f>'Valbara i utveckling'!N30</f>
        <v xml:space="preserve"> -</v>
      </c>
      <c r="G137" s="81"/>
      <c r="H137" s="81" t="str">
        <f>'Valbara i utveckling'!N31</f>
        <v xml:space="preserve"> -</v>
      </c>
      <c r="I137" s="81"/>
      <c r="J137" s="132" t="str">
        <f>'Valbara i utveckling'!N32</f>
        <v>Väntar intresseanmälan</v>
      </c>
    </row>
    <row r="138" spans="3:10" hidden="1" outlineLevel="1" x14ac:dyDescent="0.25">
      <c r="C138" s="123" t="str">
        <f>'Valbara i utveckling'!R1</f>
        <v>Barn och ungas rätt till information i 1177</v>
      </c>
      <c r="D138" s="124">
        <f>'Valbara i utveckling'!R8</f>
        <v>0</v>
      </c>
      <c r="E138" s="81"/>
      <c r="F138" s="81" t="str">
        <f>'Valbara i utveckling'!R30</f>
        <v xml:space="preserve"> -</v>
      </c>
      <c r="G138" s="81"/>
      <c r="H138" s="81" t="str">
        <f>'Valbara i utveckling'!R31</f>
        <v xml:space="preserve"> -</v>
      </c>
      <c r="I138" s="81"/>
      <c r="J138" s="132" t="str">
        <f>'Valbara i utveckling'!R32</f>
        <v>Väntar Avsiktsförkl</v>
      </c>
    </row>
    <row r="139" spans="3:10" hidden="1" outlineLevel="1" x14ac:dyDescent="0.25">
      <c r="C139" s="123" t="str">
        <f>'Valbara i utveckling'!V1</f>
        <v>1177 sammanhållen planering Steg 2</v>
      </c>
      <c r="D139" s="124">
        <f>'Valbara i utveckling'!V8</f>
        <v>0</v>
      </c>
      <c r="E139" s="81"/>
      <c r="F139" s="81" t="str">
        <f>'Valbara i utveckling'!V30</f>
        <v xml:space="preserve"> -</v>
      </c>
      <c r="G139" s="67"/>
      <c r="H139" s="81" t="str">
        <f>'Valbara i utveckling'!V31</f>
        <v xml:space="preserve"> -</v>
      </c>
      <c r="I139" s="67"/>
      <c r="J139" s="82" t="str">
        <f>'Valbara i utveckling'!V32</f>
        <v>Väntar Avsiktsförkl</v>
      </c>
    </row>
    <row r="140" spans="3:10" hidden="1" outlineLevel="1" x14ac:dyDescent="0.25">
      <c r="C140" s="123" t="str">
        <f>'Valbara i utveckling'!Z1</f>
        <v>Fortsatt utveckling 1177 för vårdpersonal​</v>
      </c>
      <c r="D140" s="124">
        <f>'Valbara i utveckling'!Z8</f>
        <v>0</v>
      </c>
      <c r="E140" s="81"/>
      <c r="F140" s="81" t="str">
        <f>'Valbara i utveckling'!Z30</f>
        <v xml:space="preserve"> -</v>
      </c>
      <c r="G140" s="81"/>
      <c r="H140" s="81" t="str">
        <f>'Valbara i utveckling'!Z31</f>
        <v xml:space="preserve"> -</v>
      </c>
      <c r="I140" s="81"/>
      <c r="J140" s="132" t="str">
        <f>'Valbara i utveckling'!Z32</f>
        <v>Väntar Avsiktsförkl</v>
      </c>
    </row>
    <row r="141" spans="3:10" hidden="1" outlineLevel="1" x14ac:dyDescent="0.25">
      <c r="C141" s="123">
        <f>'Valbara i utveckling'!AD1</f>
        <v>0</v>
      </c>
      <c r="D141" s="124">
        <f>'Valbara i utveckling'!AD8</f>
        <v>0</v>
      </c>
      <c r="E141" s="81"/>
      <c r="F141" s="81">
        <f>'Valbara i utveckling'!AD30</f>
        <v>0</v>
      </c>
      <c r="G141" s="81"/>
      <c r="H141" s="81">
        <f>'Valbara i utveckling'!AD31</f>
        <v>0</v>
      </c>
      <c r="I141" s="81"/>
      <c r="J141" s="132">
        <f>'Valbara i utveckling'!AD32</f>
        <v>0</v>
      </c>
    </row>
    <row r="142" spans="3:10" hidden="1" outlineLevel="1" x14ac:dyDescent="0.25">
      <c r="C142" s="123">
        <f>'Valbara i utveckling'!AH1</f>
        <v>0</v>
      </c>
      <c r="D142" s="124">
        <f>'Valbara i utveckling'!AH8</f>
        <v>0</v>
      </c>
      <c r="E142" s="81"/>
      <c r="F142" s="81">
        <f>'Valbara i utveckling'!AH30</f>
        <v>0</v>
      </c>
      <c r="G142" s="81"/>
      <c r="H142" s="81">
        <f>'Valbara i utveckling'!AH31</f>
        <v>0</v>
      </c>
      <c r="I142" s="81"/>
      <c r="J142" s="132">
        <f>'Valbara i utveckling'!AH32</f>
        <v>0</v>
      </c>
    </row>
    <row r="143" spans="3:10" hidden="1" outlineLevel="1" x14ac:dyDescent="0.25">
      <c r="C143" s="123">
        <f>'Valbara i utveckling'!AL1</f>
        <v>0</v>
      </c>
      <c r="D143" s="124">
        <f>'Valbara i utveckling'!AL8</f>
        <v>0</v>
      </c>
      <c r="E143" s="81"/>
      <c r="F143" s="81">
        <f>'Valbara i utveckling'!AL30</f>
        <v>0</v>
      </c>
      <c r="G143" s="81"/>
      <c r="H143" s="81">
        <f>'Valbara i utveckling'!AL31</f>
        <v>0</v>
      </c>
      <c r="I143" s="81"/>
      <c r="J143" s="132">
        <f>'Valbara i utveckling'!AL32</f>
        <v>0</v>
      </c>
    </row>
    <row r="144" spans="3:10" hidden="1" outlineLevel="1" x14ac:dyDescent="0.25">
      <c r="C144" s="123">
        <f>'Valbara i utveckling'!AP1</f>
        <v>0</v>
      </c>
      <c r="D144" s="124">
        <f>'Valbara i utveckling'!AP8</f>
        <v>0</v>
      </c>
      <c r="E144" s="81"/>
      <c r="F144" s="81">
        <f>'Valbara i utveckling'!AP30</f>
        <v>0</v>
      </c>
      <c r="G144" s="81"/>
      <c r="H144" s="81">
        <f>'Valbara i utveckling'!AP31</f>
        <v>0</v>
      </c>
      <c r="I144" s="81"/>
      <c r="J144" s="132">
        <f>'Valbara i utveckling'!AP32</f>
        <v>0</v>
      </c>
    </row>
    <row r="145" spans="3:10" hidden="1" outlineLevel="1" x14ac:dyDescent="0.25">
      <c r="C145" s="123">
        <f>'Valbara i utveckling'!AT1</f>
        <v>0</v>
      </c>
      <c r="D145" s="124">
        <f>'Valbara i utveckling'!AT8</f>
        <v>0</v>
      </c>
      <c r="E145" s="81"/>
      <c r="F145" s="81">
        <f>'Valbara i utveckling'!AT30</f>
        <v>0</v>
      </c>
      <c r="G145" s="81"/>
      <c r="H145" s="81">
        <f>'Valbara i utveckling'!AT31</f>
        <v>0</v>
      </c>
      <c r="I145" s="81"/>
      <c r="J145" s="132">
        <f>'Valbara i utveckling'!AT32</f>
        <v>0</v>
      </c>
    </row>
    <row r="146" spans="3:10" hidden="1" outlineLevel="1" x14ac:dyDescent="0.25">
      <c r="C146" s="123">
        <f>'Valbara i utveckling'!AX1</f>
        <v>0</v>
      </c>
      <c r="D146" s="124">
        <f>'Valbara i utveckling'!AX8</f>
        <v>0</v>
      </c>
      <c r="E146" s="81"/>
      <c r="F146" s="81">
        <f>'Valbara i utveckling'!AX30</f>
        <v>0</v>
      </c>
      <c r="G146" s="81"/>
      <c r="H146" s="81">
        <f>'Valbara i utveckling'!AX31</f>
        <v>0</v>
      </c>
      <c r="I146" s="81"/>
      <c r="J146" s="132">
        <f>'Valbara i utveckling'!AX32</f>
        <v>0</v>
      </c>
    </row>
    <row r="147" spans="3:10" hidden="1" outlineLevel="1" x14ac:dyDescent="0.25">
      <c r="C147" s="123">
        <f>'Valbara i utveckling'!BB1</f>
        <v>0</v>
      </c>
      <c r="D147" s="124">
        <f>'Valbara i utveckling'!BB8</f>
        <v>0</v>
      </c>
      <c r="E147" s="81"/>
      <c r="F147" s="81">
        <f>'Valbara i utveckling'!BB30</f>
        <v>0</v>
      </c>
      <c r="G147" s="81"/>
      <c r="H147" s="81">
        <f>'Valbara i utveckling'!BB31</f>
        <v>0</v>
      </c>
      <c r="I147" s="81"/>
      <c r="J147" s="132">
        <f>'Valbara i utveckling'!BB32</f>
        <v>0</v>
      </c>
    </row>
    <row r="148" spans="3:10" hidden="1" outlineLevel="1" x14ac:dyDescent="0.25">
      <c r="C148" s="123">
        <f>'Valbara i utveckling'!BF1</f>
        <v>0</v>
      </c>
      <c r="D148" s="124">
        <f>'Valbara i utveckling'!BF8</f>
        <v>0</v>
      </c>
      <c r="E148" s="81"/>
      <c r="F148" s="81">
        <f>'Valbara i utveckling'!BF30</f>
        <v>0</v>
      </c>
      <c r="G148" s="81"/>
      <c r="H148" s="81">
        <f>'Valbara i utveckling'!BF31</f>
        <v>0</v>
      </c>
      <c r="I148" s="81"/>
      <c r="J148" s="132">
        <f>'Valbara i utveckling'!BF32</f>
        <v>0</v>
      </c>
    </row>
    <row r="149" spans="3:10" ht="15.75" hidden="1" customHeight="1" outlineLevel="1" x14ac:dyDescent="0.25">
      <c r="C149" s="84">
        <f>'Valbara i utveckling'!BJ1</f>
        <v>0</v>
      </c>
      <c r="D149" s="91">
        <f>'Valbara i utveckling'!BJ8</f>
        <v>0</v>
      </c>
      <c r="E149" s="92"/>
      <c r="F149" s="92">
        <f>'Valbara i utveckling'!BJ30</f>
        <v>0</v>
      </c>
      <c r="G149" s="92"/>
      <c r="H149" s="92">
        <f>'Valbara i utveckling'!BJ31</f>
        <v>0</v>
      </c>
      <c r="I149" s="92"/>
      <c r="J149" s="103">
        <f>'Valbara i utveckling'!BJ32</f>
        <v>0</v>
      </c>
    </row>
    <row r="150" spans="3:10" ht="15.75" hidden="1" customHeight="1" outlineLevel="1" x14ac:dyDescent="0.25">
      <c r="C150" s="84">
        <f>'Valbara i utveckling'!BN1</f>
        <v>0</v>
      </c>
      <c r="D150" s="91">
        <f>'Valbara i utveckling'!BN8</f>
        <v>0</v>
      </c>
      <c r="E150" s="92"/>
      <c r="F150" s="92">
        <f>'Valbara i utveckling'!BN30</f>
        <v>0</v>
      </c>
      <c r="G150" s="92"/>
      <c r="H150" s="92">
        <f>'Valbara i utveckling'!BN31</f>
        <v>0</v>
      </c>
      <c r="I150" s="92"/>
      <c r="J150" s="103">
        <f>'Valbara i utveckling'!BN32</f>
        <v>0</v>
      </c>
    </row>
    <row r="151" spans="3:10" ht="15.75" hidden="1" customHeight="1" outlineLevel="1" x14ac:dyDescent="0.25">
      <c r="C151" s="84">
        <f>'Valbara i utveckling'!BR1</f>
        <v>0</v>
      </c>
      <c r="D151" s="91">
        <f>'Valbara i utveckling'!BR8</f>
        <v>0</v>
      </c>
      <c r="E151" s="92"/>
      <c r="F151" s="92">
        <f>'Valbara i utveckling'!BR30</f>
        <v>0</v>
      </c>
      <c r="G151" s="92"/>
      <c r="H151" s="92">
        <f>'Valbara i utveckling'!BR31</f>
        <v>0</v>
      </c>
      <c r="I151" s="92"/>
      <c r="J151" s="93">
        <f>'Valbara i utveckling'!BR32</f>
        <v>0</v>
      </c>
    </row>
    <row r="152" spans="3:10" ht="15.75" hidden="1" customHeight="1" outlineLevel="1" x14ac:dyDescent="0.25">
      <c r="C152" s="84">
        <f>'Valbara i utveckling'!BV1</f>
        <v>0</v>
      </c>
      <c r="D152" s="91">
        <f>'Valbara i utveckling'!BV8</f>
        <v>0</v>
      </c>
      <c r="E152" s="92"/>
      <c r="F152" s="92">
        <f>'Valbara i utveckling'!BV30</f>
        <v>0</v>
      </c>
      <c r="G152" s="92"/>
      <c r="H152" s="92">
        <f>'Valbara i utveckling'!BV31</f>
        <v>0</v>
      </c>
      <c r="I152" s="92"/>
      <c r="J152" s="93">
        <f>'Valbara i utveckling'!BV32</f>
        <v>0</v>
      </c>
    </row>
    <row r="153" spans="3:10" ht="15.75" hidden="1" customHeight="1" outlineLevel="1" x14ac:dyDescent="0.25">
      <c r="C153" s="84">
        <f>'Valbara i utveckling'!BZ1</f>
        <v>0</v>
      </c>
      <c r="D153" s="91">
        <f>'Valbara i utveckling'!BZ8</f>
        <v>0</v>
      </c>
      <c r="E153" s="92"/>
      <c r="F153" s="92">
        <f>'Valbara i utveckling'!BZ30</f>
        <v>0</v>
      </c>
      <c r="G153" s="92"/>
      <c r="H153" s="92">
        <f>'Valbara i utveckling'!BZ31</f>
        <v>0</v>
      </c>
      <c r="I153" s="92"/>
      <c r="J153" s="93">
        <f>'Valbara i utveckling'!BZ32</f>
        <v>0</v>
      </c>
    </row>
    <row r="154" spans="3:10" ht="15.75" hidden="1" customHeight="1" outlineLevel="1" x14ac:dyDescent="0.25">
      <c r="C154" s="163">
        <f>'Valbara i utveckling'!CD1</f>
        <v>0</v>
      </c>
      <c r="D154" s="91">
        <f>'Valbara i utveckling'!CD8</f>
        <v>0</v>
      </c>
      <c r="E154" s="67"/>
      <c r="F154" s="67">
        <f>'Valbara i utveckling'!CD30</f>
        <v>0</v>
      </c>
      <c r="G154" s="67"/>
      <c r="H154" s="67">
        <f>'Valbara i utveckling'!CD31</f>
        <v>0</v>
      </c>
      <c r="I154" s="67"/>
      <c r="J154" s="164">
        <f>'Valbara i utveckling'!CD32</f>
        <v>0</v>
      </c>
    </row>
    <row r="155" spans="3:10" ht="15.75" hidden="1" customHeight="1" outlineLevel="1" x14ac:dyDescent="0.25">
      <c r="C155" s="163">
        <f>'Valbara i utveckling'!CH1</f>
        <v>0</v>
      </c>
      <c r="D155" s="91">
        <f>'Valbara i utveckling'!CH8</f>
        <v>0</v>
      </c>
      <c r="E155" s="67"/>
      <c r="F155" s="67">
        <f>'Valbara i utveckling'!CH30</f>
        <v>0</v>
      </c>
      <c r="G155" s="67"/>
      <c r="H155" s="67">
        <f>'Valbara i utveckling'!CH31</f>
        <v>0</v>
      </c>
      <c r="I155" s="67"/>
      <c r="J155" s="164">
        <f>'Valbara i utveckling'!CH32</f>
        <v>0</v>
      </c>
    </row>
    <row r="156" spans="3:10" ht="15.75" hidden="1" customHeight="1" outlineLevel="1" x14ac:dyDescent="0.25">
      <c r="C156" s="163">
        <f>'Valbara i utveckling'!CL1</f>
        <v>0</v>
      </c>
      <c r="D156" s="91">
        <f>'Valbara i utveckling'!CL8</f>
        <v>0</v>
      </c>
      <c r="E156" s="67"/>
      <c r="F156" s="67">
        <f>'Valbara i utveckling'!CL30</f>
        <v>0</v>
      </c>
      <c r="G156" s="67"/>
      <c r="H156" s="67">
        <f>'Valbara i utveckling'!CL31</f>
        <v>0</v>
      </c>
      <c r="I156" s="67"/>
      <c r="J156" s="164">
        <f>'Valbara i utveckling'!CL32</f>
        <v>0</v>
      </c>
    </row>
    <row r="157" spans="3:10" ht="15.75" hidden="1" customHeight="1" outlineLevel="1" x14ac:dyDescent="0.25">
      <c r="C157" s="163">
        <f>'Valbara i utveckling'!CP1</f>
        <v>0</v>
      </c>
      <c r="D157" s="91">
        <f>'Valbara i utveckling'!CP8</f>
        <v>0</v>
      </c>
      <c r="E157" s="67"/>
      <c r="F157" s="67">
        <f>'Valbara i utveckling'!CP30</f>
        <v>0</v>
      </c>
      <c r="G157" s="67"/>
      <c r="H157" s="67">
        <f>'Valbara i utveckling'!CP31</f>
        <v>0</v>
      </c>
      <c r="I157" s="67"/>
      <c r="J157" s="164">
        <f>'Valbara i utveckling'!CP32</f>
        <v>0</v>
      </c>
    </row>
    <row r="158" spans="3:10" ht="15.75" hidden="1" customHeight="1" outlineLevel="1" x14ac:dyDescent="0.25">
      <c r="C158" s="163">
        <f>'Valbara i utveckling'!CT1</f>
        <v>0</v>
      </c>
      <c r="D158" s="91">
        <f>'Valbara i utveckling'!CT8</f>
        <v>0</v>
      </c>
      <c r="E158" s="67"/>
      <c r="F158" s="67">
        <f>'Valbara i utveckling'!CT30</f>
        <v>0</v>
      </c>
      <c r="G158" s="67"/>
      <c r="H158" s="67">
        <f>'Valbara i utveckling'!CT31</f>
        <v>0</v>
      </c>
      <c r="I158" s="67"/>
      <c r="J158" s="164">
        <f>'Valbara i utveckling'!CT32</f>
        <v>0</v>
      </c>
    </row>
    <row r="159" spans="3:10" ht="15.75" hidden="1" customHeight="1" outlineLevel="1" x14ac:dyDescent="0.25">
      <c r="C159" s="163">
        <f>'Valbara i utveckling'!CX1</f>
        <v>0</v>
      </c>
      <c r="D159" s="91">
        <f>'Valbara i utveckling'!CX8</f>
        <v>0</v>
      </c>
      <c r="E159" s="67"/>
      <c r="F159" s="67">
        <f>'Valbara i utveckling'!CX30</f>
        <v>0</v>
      </c>
      <c r="G159" s="67"/>
      <c r="H159" s="67">
        <f>'Valbara i utveckling'!CX31</f>
        <v>0</v>
      </c>
      <c r="I159" s="67"/>
      <c r="J159" s="164">
        <f>'Valbara i utveckling'!CX32</f>
        <v>0</v>
      </c>
    </row>
    <row r="160" spans="3:10" ht="15.75" hidden="1" customHeight="1" outlineLevel="1" x14ac:dyDescent="0.25">
      <c r="C160" s="163">
        <f>'Valbara i utveckling'!DB1</f>
        <v>0</v>
      </c>
      <c r="D160" s="91">
        <f>'Valbara i utveckling'!DB8</f>
        <v>0</v>
      </c>
      <c r="E160" s="67"/>
      <c r="F160" s="67">
        <f>'Valbara i utveckling'!DB30</f>
        <v>0</v>
      </c>
      <c r="G160" s="67"/>
      <c r="H160" s="67">
        <f>'Valbara i utveckling'!DB31</f>
        <v>0</v>
      </c>
      <c r="I160" s="67"/>
      <c r="J160" s="164">
        <f>'Valbara i utveckling'!DB32</f>
        <v>0</v>
      </c>
    </row>
    <row r="161" spans="3:10" ht="15.75" hidden="1" customHeight="1" outlineLevel="1" x14ac:dyDescent="0.25">
      <c r="C161" s="163">
        <f>'Valbara i utveckling'!DF1</f>
        <v>0</v>
      </c>
      <c r="D161" s="91">
        <f>'Valbara i utveckling'!DF8</f>
        <v>0</v>
      </c>
      <c r="E161" s="67"/>
      <c r="F161" s="67">
        <f>'Valbara i utveckling'!DF30</f>
        <v>0</v>
      </c>
      <c r="G161" s="67"/>
      <c r="H161" s="67">
        <f>'Valbara i utveckling'!DF31</f>
        <v>0</v>
      </c>
      <c r="I161" s="67"/>
      <c r="J161" s="164">
        <f>'Valbara i utveckling'!DF32</f>
        <v>0</v>
      </c>
    </row>
    <row r="162" spans="3:10" ht="15.75" hidden="1" customHeight="1" outlineLevel="1" x14ac:dyDescent="0.25">
      <c r="C162" s="163">
        <f>'Valbara i utveckling'!DJ1</f>
        <v>0</v>
      </c>
      <c r="D162" s="91">
        <f>'Valbara i utveckling'!DJ8</f>
        <v>0</v>
      </c>
      <c r="E162" s="67"/>
      <c r="F162" s="67">
        <f>'Valbara i utveckling'!DJ30</f>
        <v>0</v>
      </c>
      <c r="G162" s="67"/>
      <c r="H162" s="67">
        <f>'Valbara i utveckling'!DJ31</f>
        <v>0</v>
      </c>
      <c r="I162" s="67"/>
      <c r="J162" s="164">
        <f>'Valbara i utveckling'!DJ32</f>
        <v>0</v>
      </c>
    </row>
    <row r="163" spans="3:10" ht="15.75" hidden="1" customHeight="1" outlineLevel="1" thickBot="1" x14ac:dyDescent="0.3">
      <c r="C163" s="165">
        <f>'Valbara i utveckling'!DN1</f>
        <v>0</v>
      </c>
      <c r="D163" s="95">
        <f>'Valbara i utveckling'!DN8</f>
        <v>0</v>
      </c>
      <c r="E163" s="166"/>
      <c r="F163" s="166">
        <f>'Valbara i utveckling'!DN30</f>
        <v>0</v>
      </c>
      <c r="G163" s="166"/>
      <c r="H163" s="166">
        <f>'Valbara i utveckling'!DN31</f>
        <v>0</v>
      </c>
      <c r="I163" s="166"/>
      <c r="J163" s="167">
        <f>'Valbara i utveckling'!DN32</f>
        <v>0</v>
      </c>
    </row>
    <row r="164" spans="3:10" hidden="1" outlineLevel="1" x14ac:dyDescent="0.25">
      <c r="C164" s="81"/>
      <c r="D164" s="81"/>
      <c r="E164" s="81"/>
      <c r="F164" s="81"/>
      <c r="G164" s="81"/>
      <c r="H164" s="81"/>
      <c r="I164" s="81"/>
      <c r="J164" s="81"/>
    </row>
    <row r="165" spans="3:10" collapsed="1" x14ac:dyDescent="0.25">
      <c r="C165" s="81"/>
      <c r="D165" s="81"/>
      <c r="E165" s="81"/>
      <c r="F165" s="81"/>
      <c r="G165" s="81"/>
      <c r="H165" s="81"/>
      <c r="I165" s="81"/>
      <c r="J165" s="81"/>
    </row>
  </sheetData>
  <mergeCells count="4">
    <mergeCell ref="C2:J2"/>
    <mergeCell ref="C3:J3"/>
    <mergeCell ref="A3:A7"/>
    <mergeCell ref="B3:B7"/>
  </mergeCells>
  <conditionalFormatting sqref="D8:D55">
    <cfRule type="cellIs" dxfId="20" priority="1" operator="equal">
      <formula>0</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8E96-2AA5-4B43-BFED-F213B45CAE0E}">
  <sheetPr>
    <tabColor rgb="FFE7DAC5"/>
  </sheetPr>
  <dimension ref="A1:K165"/>
  <sheetViews>
    <sheetView showZeros="0" workbookViewId="0">
      <selection activeCell="C187" sqref="C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Tjänster'!B18</f>
        <v>Region Skåne</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102257991.74803294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Tjänster'!E18</f>
        <v>7189178.4131279923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Tjänster'!F18</f>
        <v>907118.23742020212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Tjänster'!G18</f>
        <v>163615.44918888502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Tjänster'!H18</f>
        <v>1593806.7045145782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Tjänster'!I18</f>
        <v>11261297.871374436</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Tjänster'!J18</f>
        <v>8846334.5114649292</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Tjänster'!K18</f>
        <v>8875162.0810680371</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Tjänster'!L18</f>
        <v>567716.06884415983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Tjänster'!M18</f>
        <v>593144.58146062191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Tjänster'!N18</f>
        <v>413855.38067199307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Tjänster'!O18</f>
        <v>1376159.7993890238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Tjänster'!P18</f>
        <v>3797886.6894954043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Tjänster'!Q18</f>
        <v>2019533.1333391194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Tjänster'!R18</f>
        <v>1904619.2827691098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Tjänster'!S18</f>
        <v>464337.64672461321</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Tjänster'!T18</f>
        <v>1367341.9363230641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Tjänster'!U18</f>
        <v>1022739.8477053532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Tjänster'!V18</f>
        <v>4642604.9042278612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Tjänster'!W18</f>
        <v>2752475.7288071602</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Tjänster'!X18</f>
        <v>3955898.7988141179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Tjänster'!Y18</f>
        <v>1450240.8714719191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Tjänster'!Z18</f>
        <v>1175255.8117599613</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Tjänster'!AA18</f>
        <v>5133947.2565919757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Tjänster'!AB18</f>
        <v>516914.15525539883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Tjänster'!AC18</f>
        <v>11433704.189134505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Tjänster'!AD18</f>
        <v>3308142.5748119946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Tjänster'!AE18</f>
        <v>862155.53894539189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Tjänster'!AF18</f>
        <v>2617801.4769350188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Tjänster'!AG18</f>
        <v>5035581.4941017637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Tjänster'!AH18</f>
        <v>2157460.356288428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Tjänster'!AI18</f>
        <v>834480.49030781898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Tjänster'!AJ18</f>
        <v>425068.57048965344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Tjänster'!AK18</f>
        <v>2741506.6941934144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Tjänster'!AL18</f>
        <v>850905.20101502084</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Tjänster'!AM18</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Tjänster'!AN18</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Tjänster'!AO18</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Tjänster'!AP18</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Tjänster'!AQ18</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Tjänster'!AR18</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Tjänster'!AS18</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Tjänster'!AT18</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Tjänster'!AU18</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Tjänster'!AV18</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Tjänster'!AW18</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Tjänster'!AX18</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Tjänster'!AY18</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39834026.697851472</v>
      </c>
      <c r="E58" s="87"/>
      <c r="F58" s="87" t="s">
        <v>39</v>
      </c>
      <c r="G58" s="87"/>
      <c r="H58" s="87"/>
      <c r="I58" s="87"/>
      <c r="J58" s="99"/>
    </row>
    <row r="59" spans="3:10" ht="30" hidden="1" outlineLevel="1" x14ac:dyDescent="0.25">
      <c r="C59" s="84" t="str">
        <f>'Valbara Tjänster'!F1</f>
        <v>Legitimerings-tjänst IdP för medarbetare Bas (valbar)</v>
      </c>
      <c r="D59" s="91">
        <f>'Valbara Tjänster'!F14</f>
        <v>227941.21850760002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Tjänster'!J14</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Tjänster'!N14</f>
        <v>227941.21850760002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Tjänster'!R14</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Tjänster'!V14</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Tjänster'!Z14</f>
        <v>1681059.2530199999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Tjänster'!AD14</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Tjänster'!AH14</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Tjänster'!AL14</f>
        <v>4283498.88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Tjänster'!AP14</f>
        <v>7365963.9561999999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Tjänster'!AT14</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Tjänster'!AX14</f>
        <v>2448317.11956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Tjänster'!BB14</f>
        <v>1132463.640221952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Tjänster'!BF14</f>
        <v>1787729.6042036207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Tjänster'!BJ14</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Tjänster'!BN14</f>
        <v>198719.15429492568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Tjänster'!BR14</f>
        <v>713130.9697511961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Tjänster'!BV14</f>
        <v>1229755.5089431379</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Tjänster'!BZ14</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Tjänster'!CD14</f>
        <v>644511.18123356195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Tjänster'!CH14</f>
        <v>1206772.2039259672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Tjänster'!CL14</f>
        <v>1975490.5603992003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Tjänster'!CP14</f>
        <v>12730913.448000003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Tjänster'!CT14</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Tjänster'!CX14</f>
        <v>1122744.1034063986</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Tjänster'!DB14</f>
        <v>803948.67767630529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Tjänster'!DF14</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Tjänster'!DJ14</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Tjänster'!DN14</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Tjänster'!DR14</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Tjänster'!DV14</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Tjänster'!DZ14</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Tjänster'!ED14</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Tjänster'!EH14</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Tjänster'!EL14</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Tjänster'!EP14</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Tjänster'!ET14</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Tjänster'!EX14</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Tjänster'!FB14</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Tjänster'!FF14</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Tjänster'!FJ14</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Tjänster'!FN14</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Tjänster'!FR14</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Tjänster'!FV14</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Tjänster'!FZ14</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Tjänster'!GD14</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Tjänster'!GH14</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Tjänster'!GL14</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Tjänster'!GP14</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6077894.2929644343</v>
      </c>
      <c r="E110" s="87"/>
      <c r="F110" s="70" t="s">
        <v>39</v>
      </c>
      <c r="G110" s="88"/>
      <c r="H110" s="101"/>
      <c r="I110" s="87"/>
      <c r="J110" s="99"/>
    </row>
    <row r="111" spans="3:10" ht="12.75" hidden="1" customHeight="1" outlineLevel="1" x14ac:dyDescent="0.25">
      <c r="C111" s="84" t="str">
        <f>'Gemensamma i utveckling'!C1</f>
        <v>Utvecklingsram 2025</v>
      </c>
      <c r="D111" s="91">
        <f>'Gemensamma i utveckling'!C17</f>
        <v>6077894.2929644343</v>
      </c>
      <c r="E111" s="92"/>
      <c r="F111" s="71" t="str">
        <f>'Gemensamma i utveckling'!C30</f>
        <v>Engång helår</v>
      </c>
      <c r="G111" s="92"/>
      <c r="H111" s="92" t="str">
        <f>'Gemensamma i utveckling'!C31</f>
        <v>Faktureras i januari för helår 2025</v>
      </c>
      <c r="I111" s="92"/>
      <c r="J111" s="93" t="str">
        <f>'Gemensamma i utveckling'!C32</f>
        <v>Januari</v>
      </c>
    </row>
    <row r="112" spans="3:10" ht="12.75" hidden="1" customHeight="1" outlineLevel="1" x14ac:dyDescent="0.25">
      <c r="C112" s="84" t="str">
        <f>'Gemensamma i utveckling'!D1</f>
        <v>Utveckling ny 1177-app</v>
      </c>
      <c r="D112" s="91">
        <f>'Gemensamma i utveckling'!D17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2.75" hidden="1" customHeight="1" outlineLevel="1" x14ac:dyDescent="0.25">
      <c r="C113" s="84" t="str">
        <f>'Gemensamma i utveckling'!E1</f>
        <v>Förenklad utgivning SITHS eID</v>
      </c>
      <c r="D113" s="91">
        <f>'Gemensamma i utveckling'!E17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2.75" hidden="1" customHeight="1" outlineLevel="1" x14ac:dyDescent="0.25">
      <c r="C114" s="84">
        <f>'Gemensamma i utveckling'!F1</f>
        <v>0</v>
      </c>
      <c r="D114" s="91">
        <f>'Gemensamma i utveckling'!F17</f>
        <v>0</v>
      </c>
      <c r="E114" s="92"/>
      <c r="F114" s="71" t="str">
        <f>'Gemensamma i utveckling'!F30</f>
        <v xml:space="preserve"> -</v>
      </c>
      <c r="G114" s="92"/>
      <c r="H114" s="92" t="str">
        <f>'Gemensamma i utveckling'!F31</f>
        <v xml:space="preserve"> -</v>
      </c>
      <c r="I114" s="92"/>
      <c r="J114" s="93" t="str">
        <f>'Gemensamma i utveckling'!F32</f>
        <v xml:space="preserve"> -</v>
      </c>
    </row>
    <row r="115" spans="3:10" ht="12.75" hidden="1" customHeight="1" outlineLevel="1" x14ac:dyDescent="0.25">
      <c r="C115" s="84">
        <f>'Gemensamma i utveckling'!G1</f>
        <v>0</v>
      </c>
      <c r="D115" s="91">
        <f>'Gemensamma i utveckling'!G17</f>
        <v>0</v>
      </c>
      <c r="E115" s="92"/>
      <c r="F115" s="71">
        <f>'Gemensamma i utveckling'!G30</f>
        <v>0</v>
      </c>
      <c r="G115" s="92"/>
      <c r="H115" s="92">
        <f>'Gemensamma i utveckling'!G31</f>
        <v>0</v>
      </c>
      <c r="I115" s="92"/>
      <c r="J115" s="93">
        <f>'Gemensamma i utveckling'!G32</f>
        <v>0</v>
      </c>
    </row>
    <row r="116" spans="3:10" ht="12.75" hidden="1" customHeight="1" outlineLevel="1" x14ac:dyDescent="0.25">
      <c r="C116" s="84">
        <f>'Gemensamma i utveckling'!H1</f>
        <v>0</v>
      </c>
      <c r="D116" s="91">
        <f>'Gemensamma i utveckling'!H17</f>
        <v>0</v>
      </c>
      <c r="E116" s="92"/>
      <c r="F116" s="71">
        <f>'Gemensamma i utveckling'!H30</f>
        <v>0</v>
      </c>
      <c r="G116" s="92"/>
      <c r="H116" s="92">
        <f>'Gemensamma i utveckling'!H31</f>
        <v>0</v>
      </c>
      <c r="I116" s="92"/>
      <c r="J116" s="93">
        <f>'Gemensamma i utveckling'!H32</f>
        <v>0</v>
      </c>
    </row>
    <row r="117" spans="3:10" s="67" customFormat="1" ht="12.75" hidden="1" customHeight="1" outlineLevel="1" x14ac:dyDescent="0.25">
      <c r="C117" s="84">
        <f>'Gemensamma i utveckling'!I1</f>
        <v>0</v>
      </c>
      <c r="D117" s="91">
        <f>'Gemensamma i utveckling'!I17</f>
        <v>0</v>
      </c>
      <c r="E117" s="92"/>
      <c r="F117" s="71">
        <f>'Gemensamma i utveckling'!I30</f>
        <v>0</v>
      </c>
      <c r="G117" s="92"/>
      <c r="H117" s="67">
        <f>'Gemensamma i utveckling'!I31</f>
        <v>0</v>
      </c>
      <c r="I117" s="92"/>
      <c r="J117" s="93">
        <f>'Gemensamma i utveckling'!I32</f>
        <v>0</v>
      </c>
    </row>
    <row r="118" spans="3:10" s="67" customFormat="1" ht="12.75" hidden="1" customHeight="1" outlineLevel="1" x14ac:dyDescent="0.25">
      <c r="C118" s="84">
        <f>'Gemensamma i utveckling'!J1</f>
        <v>0</v>
      </c>
      <c r="D118" s="91">
        <f>'Gemensamma i utveckling'!J17</f>
        <v>0</v>
      </c>
      <c r="E118" s="92"/>
      <c r="F118" s="71">
        <f>'Gemensamma i utveckling'!J30</f>
        <v>0</v>
      </c>
      <c r="G118" s="92"/>
      <c r="H118" s="92">
        <f>'Gemensamma i utveckling'!J31</f>
        <v>0</v>
      </c>
      <c r="I118" s="92"/>
      <c r="J118" s="93">
        <f>'Gemensamma i utveckling'!J32</f>
        <v>0</v>
      </c>
    </row>
    <row r="119" spans="3:10" s="67" customFormat="1" ht="12.75" hidden="1" customHeight="1" outlineLevel="1" x14ac:dyDescent="0.25">
      <c r="C119" s="84">
        <f>'Gemensamma i utveckling'!K1</f>
        <v>0</v>
      </c>
      <c r="D119" s="91">
        <f>'Gemensamma i utveckling'!K17</f>
        <v>0</v>
      </c>
      <c r="E119" s="92"/>
      <c r="F119" s="71">
        <f>'Gemensamma i utveckling'!K30</f>
        <v>0</v>
      </c>
      <c r="G119" s="92"/>
      <c r="H119" s="92">
        <f>'Gemensamma i utveckling'!K31</f>
        <v>0</v>
      </c>
      <c r="I119" s="92"/>
      <c r="J119" s="93">
        <f>'Gemensamma i utveckling'!K32</f>
        <v>0</v>
      </c>
    </row>
    <row r="120" spans="3:10" s="67" customFormat="1" ht="12.75" hidden="1" customHeight="1" outlineLevel="1" x14ac:dyDescent="0.25">
      <c r="C120" s="84">
        <f>'Gemensamma i utveckling'!L1</f>
        <v>0</v>
      </c>
      <c r="D120" s="91">
        <f>'Gemensamma i utveckling'!L17</f>
        <v>0</v>
      </c>
      <c r="E120" s="92"/>
      <c r="F120" s="71">
        <f>'Gemensamma i utveckling'!L30</f>
        <v>0</v>
      </c>
      <c r="G120" s="92"/>
      <c r="H120" s="92">
        <f>'Gemensamma i utveckling'!L31</f>
        <v>0</v>
      </c>
      <c r="I120" s="92"/>
      <c r="J120" s="93">
        <f>'Gemensamma i utveckling'!L32</f>
        <v>0</v>
      </c>
    </row>
    <row r="121" spans="3:10" s="67" customFormat="1" ht="12.75" hidden="1" customHeight="1" outlineLevel="1" x14ac:dyDescent="0.25">
      <c r="C121" s="84">
        <f>'Gemensamma i utveckling'!M1</f>
        <v>0</v>
      </c>
      <c r="D121" s="91">
        <f>'Gemensamma i utveckling'!M17</f>
        <v>0</v>
      </c>
      <c r="E121" s="92"/>
      <c r="F121" s="71">
        <f>'Gemensamma i utveckling'!M30</f>
        <v>0</v>
      </c>
      <c r="G121" s="92"/>
      <c r="H121" s="92">
        <f>'Gemensamma i utveckling'!M31</f>
        <v>0</v>
      </c>
      <c r="I121" s="92"/>
      <c r="J121" s="93">
        <f>'Gemensamma i utveckling'!M32</f>
        <v>0</v>
      </c>
    </row>
    <row r="122" spans="3:10" s="67" customFormat="1" ht="12.75" hidden="1" customHeight="1" outlineLevel="1" x14ac:dyDescent="0.25">
      <c r="C122" s="84">
        <f>'Gemensamma i utveckling'!N1</f>
        <v>0</v>
      </c>
      <c r="D122" s="91">
        <f>'Gemensamma i utveckling'!N17</f>
        <v>0</v>
      </c>
      <c r="E122" s="92"/>
      <c r="F122" s="71">
        <f>'Gemensamma i utveckling'!N30</f>
        <v>0</v>
      </c>
      <c r="G122" s="92"/>
      <c r="H122" s="92">
        <f>'Gemensamma i utveckling'!N31</f>
        <v>0</v>
      </c>
      <c r="I122" s="92"/>
      <c r="J122" s="93">
        <f>'Gemensamma i utveckling'!N32</f>
        <v>0</v>
      </c>
    </row>
    <row r="123" spans="3:10" s="67" customFormat="1" ht="12.75" hidden="1" customHeight="1" outlineLevel="1" x14ac:dyDescent="0.25">
      <c r="C123" s="84">
        <f>'Gemensamma i utveckling'!O1</f>
        <v>0</v>
      </c>
      <c r="D123" s="91">
        <f>'Gemensamma i utveckling'!O17</f>
        <v>0</v>
      </c>
      <c r="E123" s="92"/>
      <c r="F123" s="71">
        <f>'Gemensamma i utveckling'!O30</f>
        <v>0</v>
      </c>
      <c r="G123" s="92"/>
      <c r="H123" s="92">
        <f>'Gemensamma i utveckling'!O31</f>
        <v>0</v>
      </c>
      <c r="I123" s="92"/>
      <c r="J123" s="93">
        <f>'Gemensamma i utveckling'!O32</f>
        <v>0</v>
      </c>
    </row>
    <row r="124" spans="3:10" s="67" customFormat="1" ht="12.75" hidden="1" customHeight="1" outlineLevel="1" x14ac:dyDescent="0.25">
      <c r="C124" s="84">
        <f>'Gemensamma i utveckling'!P1</f>
        <v>0</v>
      </c>
      <c r="D124" s="91">
        <f>'Gemensamma i utveckling'!P17</f>
        <v>0</v>
      </c>
      <c r="E124" s="92"/>
      <c r="F124" s="71">
        <f>'Gemensamma i utveckling'!P30</f>
        <v>0</v>
      </c>
      <c r="G124" s="92"/>
      <c r="H124" s="92">
        <f>'Gemensamma i utveckling'!P31</f>
        <v>0</v>
      </c>
      <c r="I124" s="92"/>
      <c r="J124" s="93">
        <f>'Gemensamma i utveckling'!P32</f>
        <v>0</v>
      </c>
    </row>
    <row r="125" spans="3:10" s="67" customFormat="1" ht="12.75" hidden="1" customHeight="1" outlineLevel="1" x14ac:dyDescent="0.25">
      <c r="C125" s="84">
        <f>'Gemensamma i utveckling'!Q1</f>
        <v>0</v>
      </c>
      <c r="D125" s="91">
        <f>'Gemensamma i utveckling'!Q17</f>
        <v>0</v>
      </c>
      <c r="E125" s="92"/>
      <c r="F125" s="71">
        <f>'Gemensamma i utveckling'!Q30</f>
        <v>0</v>
      </c>
      <c r="G125" s="92"/>
      <c r="H125" s="92">
        <f>'Gemensamma i utveckling'!Q31</f>
        <v>0</v>
      </c>
      <c r="I125" s="92"/>
      <c r="J125" s="93">
        <f>'Gemensamma i utveckling'!Q32</f>
        <v>0</v>
      </c>
    </row>
    <row r="126" spans="3:10" s="67" customFormat="1" ht="12.75" hidden="1" customHeight="1" outlineLevel="1" x14ac:dyDescent="0.25">
      <c r="C126" s="84">
        <f>'Gemensamma i utveckling'!R1</f>
        <v>0</v>
      </c>
      <c r="D126" s="91">
        <f>'Gemensamma i utveckling'!R17</f>
        <v>0</v>
      </c>
      <c r="E126" s="92"/>
      <c r="F126" s="71">
        <f>'Gemensamma i utveckling'!R30</f>
        <v>0</v>
      </c>
      <c r="G126" s="92"/>
      <c r="H126" s="92">
        <f>'Gemensamma i utveckling'!R31</f>
        <v>0</v>
      </c>
      <c r="I126" s="92"/>
      <c r="J126" s="93">
        <f>'Gemensamma i utveckling'!R32</f>
        <v>0</v>
      </c>
    </row>
    <row r="127" spans="3:10" s="67" customFormat="1" ht="12.75" hidden="1" customHeight="1" outlineLevel="1" x14ac:dyDescent="0.25">
      <c r="C127" s="84">
        <f>'Gemensamma i utveckling'!S1</f>
        <v>0</v>
      </c>
      <c r="D127" s="91">
        <f>'Gemensamma i utveckling'!S17</f>
        <v>0</v>
      </c>
      <c r="E127" s="92"/>
      <c r="F127" s="71">
        <f>'Gemensamma i utveckling'!S30</f>
        <v>0</v>
      </c>
      <c r="G127" s="92"/>
      <c r="H127" s="92">
        <f>'Gemensamma i utveckling'!S31</f>
        <v>0</v>
      </c>
      <c r="I127" s="92"/>
      <c r="J127" s="93">
        <f>'Gemensamma i utveckling'!S32</f>
        <v>0</v>
      </c>
    </row>
    <row r="128" spans="3:10" s="67" customFormat="1" ht="12.75" hidden="1" customHeight="1" outlineLevel="1" x14ac:dyDescent="0.25">
      <c r="C128" s="84">
        <f>'Gemensamma i utveckling'!T1</f>
        <v>0</v>
      </c>
      <c r="D128" s="91">
        <f>'Gemensamma i utveckling'!T17</f>
        <v>0</v>
      </c>
      <c r="E128" s="92"/>
      <c r="F128" s="71">
        <f>'Gemensamma i utveckling'!T30</f>
        <v>0</v>
      </c>
      <c r="G128" s="92"/>
      <c r="H128" s="92">
        <f>'Gemensamma i utveckling'!T31</f>
        <v>0</v>
      </c>
      <c r="I128" s="92"/>
      <c r="J128" s="93">
        <f>'Gemensamma i utveckling'!T32</f>
        <v>0</v>
      </c>
    </row>
    <row r="129" spans="3:10" s="67" customFormat="1" ht="12.75" hidden="1" customHeight="1" outlineLevel="1" x14ac:dyDescent="0.25">
      <c r="C129" s="84">
        <f>'Gemensamma i utveckling'!U1</f>
        <v>0</v>
      </c>
      <c r="D129" s="91">
        <f>'Gemensamma i utveckling'!U17</f>
        <v>0</v>
      </c>
      <c r="E129" s="92"/>
      <c r="F129" s="71">
        <f>'Gemensamma i utveckling'!U30</f>
        <v>0</v>
      </c>
      <c r="G129" s="92"/>
      <c r="H129" s="92">
        <f>'Gemensamma i utveckling'!U31</f>
        <v>0</v>
      </c>
      <c r="I129" s="92"/>
      <c r="J129" s="93">
        <f>'Gemensamma i utveckling'!U32</f>
        <v>0</v>
      </c>
    </row>
    <row r="130" spans="3:10" s="67" customFormat="1" ht="12.75" hidden="1" customHeight="1" outlineLevel="1" x14ac:dyDescent="0.25">
      <c r="C130" s="84">
        <f>'Gemensamma i utveckling'!V1</f>
        <v>0</v>
      </c>
      <c r="D130" s="91">
        <f>'Gemensamma i utveckling'!V17</f>
        <v>0</v>
      </c>
      <c r="E130" s="92"/>
      <c r="F130" s="71">
        <f>'Gemensamma i utveckling'!V30</f>
        <v>0</v>
      </c>
      <c r="G130" s="92"/>
      <c r="H130" s="92">
        <f>'Gemensamma i utveckling'!V31</f>
        <v>0</v>
      </c>
      <c r="I130" s="92"/>
      <c r="J130" s="93">
        <f>'Gemensamma i utveckling'!V32</f>
        <v>0</v>
      </c>
    </row>
    <row r="131" spans="3:10" ht="12.75" hidden="1" customHeight="1" outlineLevel="1" thickBot="1" x14ac:dyDescent="0.3">
      <c r="C131" s="94">
        <f>'Gemensamma i utveckling'!W1</f>
        <v>0</v>
      </c>
      <c r="D131" s="95">
        <f>'Gemensamma i utveckling'!W17</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2120509.0360875577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utveckling'!F17</f>
        <v>292955.67877500004</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utveckling'!J17</f>
        <v>1827553.3573125578</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utveckling'!N17</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utveckling'!R17</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utveckling'!V17</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utveckling'!Z17</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utveckling'!AD17</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utveckling'!AH17</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utveckling'!AL17</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utveckling'!AP17</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utveckling'!AT17</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utveckling'!AX17</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utveckling'!BB17</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utveckling'!BF17</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utveckling'!BJ17</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utveckling'!BN17</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utveckling'!BR17</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utveckling'!BV17</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utveckling'!BZ17</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utveckling'!CD17</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utveckling'!CH17</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utveckling'!CL17</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utveckling'!CP17</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utveckling'!CT17</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utveckling'!CX17</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utveckling'!DB17</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utveckling'!DF17</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utveckling'!DJ17</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utveckling'!DN17</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1" priority="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06DE-6853-4A14-A85C-D3E3A3DFA080}">
  <sheetPr>
    <tabColor rgb="FFE7DAC5"/>
  </sheetPr>
  <dimension ref="A1:K165"/>
  <sheetViews>
    <sheetView showZeros="0" zoomScaleNormal="100" workbookViewId="0">
      <selection activeCell="C184" sqref="C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Tjänster'!B19</f>
        <v>Region Halland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24986037.082218748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Tjänster'!E19</f>
        <v>1736665.4241545354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Tjänster'!F19</f>
        <v>219129.47321921232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Tjänster'!G19</f>
        <v>39524.028635174596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Tjänster'!H19</f>
        <v>385010.47511378175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Tjänster'!I19</f>
        <v>2720353.4980587312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Tjänster'!J19</f>
        <v>2136978.9972817898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Tjänster'!K19</f>
        <v>2143942.7754098587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Tjänster'!L19</f>
        <v>137141.24352487887</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Tjänster'!M19</f>
        <v>143283.92299546287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Tjänster'!N19</f>
        <v>99973.639394024547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Tjänster'!O19</f>
        <v>332434.25108857569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Tjänster'!P19</f>
        <v>917442.59489501908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Tjänster'!Q19</f>
        <v>487851.76331136882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Tjänster'!R19</f>
        <v>460092.41452723352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Tjänster'!S19</f>
        <v>112168.46903220158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Tjänster'!T19</f>
        <v>330304.14984173264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Tjänster'!U19</f>
        <v>247059.79311510242</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Tjänster'!V19</f>
        <v>1121498.306462917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Tjänster'!W19</f>
        <v>664906.21797826956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Tjänster'!X19</f>
        <v>955613.04373941489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Tjänster'!Y19</f>
        <v>350329.76418861671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Tjänster'!Z19</f>
        <v>283902.55680581322</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Tjänster'!AA19</f>
        <v>1240190.2105635756</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Tjänster'!AB19</f>
        <v>124869.19771650383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Tjänster'!AC19</f>
        <v>2762001.1069722841</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Tjänster'!AD19</f>
        <v>799136.77164535085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Tjänster'!AE19</f>
        <v>208267.98678353016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Tjänster'!AF19</f>
        <v>632373.41613221483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Tjänster'!AG19</f>
        <v>1500349.4781039706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Tjänster'!AH19</f>
        <v>521170.37433767359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Tjänster'!AI19</f>
        <v>201582.61923264249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Tjänster'!AJ19</f>
        <v>102682.37159286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Tjänster'!AK19</f>
        <v>662256.46552321012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Tjänster'!AL19</f>
        <v>205550.28084121388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6556080.5618220661</v>
      </c>
      <c r="E58" s="87"/>
      <c r="F58" s="87" t="s">
        <v>39</v>
      </c>
      <c r="G58" s="87"/>
      <c r="H58" s="87"/>
      <c r="I58" s="87"/>
      <c r="J58" s="99"/>
    </row>
    <row r="59" spans="3:10" ht="30" hidden="1" outlineLevel="1" x14ac:dyDescent="0.25">
      <c r="C59" s="84" t="str">
        <f>'Valbara Tjänster'!F1</f>
        <v>Legitimerings-tjänst IdP för medarbetare Bas (valbar)</v>
      </c>
      <c r="D59" s="91">
        <f>'Valbara Tjänster'!F15</f>
        <v>55062.986362800002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Tjänster'!J15</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Tjänster'!N15</f>
        <v>55062.986362800002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Tjänster'!R15</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Tjänster'!V15</f>
        <v>265607.21719226561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Tjänster'!Z15</f>
        <v>406087.77705999993</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Tjänster'!AD15</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Tjänster'!AH15</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Tjänster'!AL15</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Tjänster'!AP15</f>
        <v>1749025.8071999999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Tjänster'!AT15</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Tjänster'!AX15</f>
        <v>2810989.6002000002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Tjänster'!BB15</f>
        <v>273565.39719396597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Tjänster'!BF15</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Tjänster'!BJ15</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Tjänster'!BN15</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Tjänster'!BR15</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Tjänster'!BV15</f>
        <v>297067.86364422482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Tjänster'!BZ15</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Tjänster'!CD15</f>
        <v>155692.37812840979</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Tjänster'!CH15</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Tjänster'!CL15</f>
        <v>477212.54847760004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Tjänster'!CX15</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Tjänster'!DB15</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Tjänster'!DF15</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Tjänster'!DJ15</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Tjänster'!DN15</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Tjänster'!DR15</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Tjänster'!DV15</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Tjänster'!DZ15</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Tjänster'!ED15</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Tjänster'!EH15</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Tjänster'!EL15</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Tjänster'!EP15</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Tjänster'!ET15</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Tjänster'!EX15</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Tjänster'!FB15</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Tjänster'!FF15</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Tjänster'!FJ15</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Tjänster'!FN15</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Tjänster'!FR15</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Tjänster'!FV15</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Tjänster'!FZ15</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Tjänster'!GD15</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Tjänster'!GH15</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Tjänster'!GL15</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Tjänster'!GP15</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1468216.2917229563</v>
      </c>
      <c r="E110" s="87"/>
      <c r="F110" s="70" t="s">
        <v>39</v>
      </c>
      <c r="G110" s="88"/>
      <c r="H110" s="101"/>
      <c r="I110" s="87"/>
      <c r="J110" s="99"/>
    </row>
    <row r="111" spans="3:10" ht="15" hidden="1" customHeight="1" outlineLevel="1" x14ac:dyDescent="0.25">
      <c r="C111" s="84" t="str">
        <f>'Gemensamma i utveckling'!C1</f>
        <v>Utvecklingsram 2025</v>
      </c>
      <c r="D111" s="91">
        <f>'Gemensamma i utveckling'!C18</f>
        <v>1468216.2917229563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utveckling'!D18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utveckling'!E18</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utveckling'!F18</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utveckling'!G18</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utveckling'!H18</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utveckling'!I18</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utveckling'!J18</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utveckling'!K18</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utveckling'!L18</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utveckling'!M18</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utveckling'!N18</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utveckling'!O18</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utveckling'!P18</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utveckling'!Q18</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utveckling'!R18</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utveckling'!S18</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utveckling'!T18</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utveckling'!U18</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utveckling'!V18</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70768.308825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utveckling'!F18</f>
        <v>70768.308825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utveckling'!N18</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utveckling'!R18</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utveckling'!BF18</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utveckling'!BJ18</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utveckling'!BN18</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utveckling'!BR18</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utveckling'!BV18</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utveckling'!BZ18</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utveckling'!CD18</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utveckling'!CH18</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utveckling'!CL18</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utveckling'!CP18</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utveckling'!CT18</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utveckling'!CX18</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utveckling'!DB18</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utveckling'!DF18</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utveckling'!DJ18</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utveckling'!DN18</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0" priority="1" operator="equal">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CE11-D97C-42C8-83AA-DCDA10822CA9}">
  <sheetPr>
    <tabColor rgb="FFE7DAC5"/>
  </sheetPr>
  <dimension ref="A1:K165"/>
  <sheetViews>
    <sheetView showZeros="0" workbookViewId="0">
      <selection activeCell="B183" sqref="B18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Tjänster'!B20</f>
        <v>Västra Götalandsregionen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125845872.89143451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Tjänster'!E20</f>
        <v>8918982.7608639561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Tjänster'!F20</f>
        <v>1125381.9917505556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Tjänster'!G20</f>
        <v>202983.32950840591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Tjänster'!H20</f>
        <v>1977296.1115775048</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Tjänster'!I20</f>
        <v>13970904.018230045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Tjänster'!J20</f>
        <v>10974870.906043109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Tjänster'!K20</f>
        <v>11010634.741846407</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Tjänster'!L20</f>
        <v>704315.50590541319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Tjänster'!M20</f>
        <v>735862.42999433097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Tjänster'!N20</f>
        <v>513434.05234789255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Tjänster'!O20</f>
        <v>1707280.696293687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Tjänster'!P20</f>
        <v>4711704.7268529274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Tjänster'!Q20</f>
        <v>2505457.5316079995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Tjänster'!R20</f>
        <v>2362894.0016298261</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Tjänster'!S20</f>
        <v>576062.96969823597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Tjänster'!T20</f>
        <v>1696341.1474115313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Tjänster'!U20</f>
        <v>1268823.5770968718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Tjänster'!V20</f>
        <v>5759672.4864551723</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Tjänster'!W20</f>
        <v>3414755.0894130873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Tjänster'!X20</f>
        <v>4907736.4843132598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Tjänster'!Y20</f>
        <v>1799186.5813399008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Tjänster'!Z20</f>
        <v>1458036.7494498638</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Tjänster'!AA20</f>
        <v>6369237.8246050104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Tjänster'!AB20</f>
        <v>641290.02990809164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Tjänster'!AC20</f>
        <v>14184793.406919878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Tjänster'!AD20</f>
        <v>4104122.18193798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Tjänster'!AE20</f>
        <v>1069600.7175167073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Tjänster'!AF20</f>
        <v>3247676.5636407305</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Tjänster'!AG20</f>
        <v>5230560.3765832437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Tjänster'!AH20</f>
        <v>2676571.7331268182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Tjänster'!AI20</f>
        <v>1035266.7133342755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Tjänster'!AJ20</f>
        <v>527345.2729256684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Tjänster'!AK20</f>
        <v>3401146.7707706308</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Tjänster'!AL20</f>
        <v>1055643.4105354752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Tjänster'!AM20</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Tjänster'!AN20</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Tjänster'!AO20</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Tjänster'!AP20</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Tjänster'!AQ20</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Tjänster'!AR20</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Tjänster'!AS20</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Tjänster'!AT20</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Tjänster'!AU20</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Tjänster'!AV20</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Tjänster'!AW20</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Tjänster'!AX20</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Tjänster'!AY20</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Tjänster'!AZ20</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35429151.320465267</v>
      </c>
      <c r="E58" s="87"/>
      <c r="F58" s="87" t="s">
        <v>39</v>
      </c>
      <c r="G58" s="87"/>
      <c r="H58" s="87"/>
      <c r="I58" s="87"/>
      <c r="J58" s="99"/>
    </row>
    <row r="59" spans="3:10" ht="30" hidden="1" outlineLevel="1" x14ac:dyDescent="0.25">
      <c r="C59" s="84" t="str">
        <f>'Valbara Tjänster'!F1</f>
        <v>Legitimerings-tjänst IdP för medarbetare Bas (valbar)</v>
      </c>
      <c r="D59" s="91">
        <f>'Valbara Tjänster'!F16</f>
        <v>282786.66650520003</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Tjänster'!J16</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Tjänster'!N16</f>
        <v>282786.66650520003</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Tjänster'!R16</f>
        <v>282786.66650520003</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Tjänster'!V16</f>
        <v>1364077.4776478002</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Tjänster'!Z16</f>
        <v>2085542.6915399998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Tjänster'!AD16</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Tjänster'!AH16</f>
        <v>318352</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Tjänster'!AL16</f>
        <v>6270888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Tjänster'!AP16</f>
        <v>9429418.0447000004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Tjänster'!AT16</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Tjänster'!AX16</f>
        <v>3192098.5521600004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Tjänster'!BB16</f>
        <v>1404948.2575089082</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Tjänster'!BF16</f>
        <v>2217879.2352491817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Tjänster'!BJ16</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Tjänster'!BN16</f>
        <v>246533.41585923338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Tjänster'!BR16</f>
        <v>884719.01237483963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Tjänster'!BV16</f>
        <v>1525649.7410486585</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Tjänster'!CD16</f>
        <v>799588.46258554561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Tjänster'!CL16</f>
        <v>2450817.7763784002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Tjänster'!CP16</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Tjänster'!CT16</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Tjänster'!CX16</f>
        <v>1392890.0811332597</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Tjänster'!DB16</f>
        <v>997388.57276384044</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Tjänster'!DF16</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Tjänster'!DV16</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Tjänster'!DZ16</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Tjänster'!ED16</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Tjänster'!EH16</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Tjänster'!EL16</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Tjänster'!EP16</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Tjänster'!ET16</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Tjänster'!EX16</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Tjänster'!FB16</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Tjänster'!FF16</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Tjänster'!FJ16</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Tjänster'!FN16</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Tjänster'!FR16</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Tjänster'!FV16</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Tjänster'!FZ16</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Tjänster'!GD16</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Tjänster'!GH16</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Tjänster'!GL16</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Tjänster'!GP16</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7540310.0752533944</v>
      </c>
      <c r="E110" s="87"/>
      <c r="F110" s="70" t="s">
        <v>39</v>
      </c>
      <c r="G110" s="88"/>
      <c r="H110" s="101"/>
      <c r="I110" s="87"/>
      <c r="J110" s="99"/>
    </row>
    <row r="111" spans="3:10" ht="13.5" hidden="1" customHeight="1" outlineLevel="1" x14ac:dyDescent="0.25">
      <c r="C111" s="84" t="str">
        <f>'Gemensamma i utveckling'!C1</f>
        <v>Utvecklingsram 2025</v>
      </c>
      <c r="D111" s="91">
        <f>'Gemensamma i utveckling'!C19</f>
        <v>7540310.0752533944</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utveckling'!D19</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utveckling'!E19</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utveckling'!F19</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utveckling'!G19</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utveckling'!H19</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utveckling'!I19</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utveckling'!J19</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utveckling'!K19</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utveckling'!L19</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utveckling'!M19</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utveckling'!N19</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utveckling'!O19</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utveckling'!P19</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utveckling'!Q19</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utveckling'!R19</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utveckling'!S19</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utveckling'!T19</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utveckling'!U19</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utveckling'!V19</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utveckling'!W19</f>
        <v>0</v>
      </c>
      <c r="E131" s="96"/>
      <c r="F131" s="72">
        <f>'Gemensamma i utveckling'!W30</f>
        <v>0</v>
      </c>
      <c r="G131" s="96"/>
      <c r="H131" s="96">
        <f>'Gemensamma i utveckling'!W31</f>
        <v>0</v>
      </c>
      <c r="I131" s="96"/>
      <c r="J131" s="97">
        <f>'Gemensamma i utveckling'!W32</f>
        <v>0</v>
      </c>
    </row>
    <row r="132" spans="3:10" ht="13.5" hidden="1" customHeight="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2630729.4728678558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utveckling'!F19</f>
        <v>363444.40192500001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utveckling'!J19</f>
        <v>2267285.0709428559</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utveckling'!N19</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utveckling'!R19</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utveckling'!V19</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utveckling'!Z19</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utveckling'!AD19</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utveckling'!AH19</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utveckling'!AL19</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utveckling'!AP19</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utveckling'!AT19</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utveckling'!AX19</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utveckling'!BB19</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utveckling'!BF19</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utveckling'!DN19</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9" priority="1" operator="equal">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43BB-C424-4907-81B0-8E1E4901BB9C}">
  <sheetPr>
    <tabColor rgb="FFE7DAC5"/>
  </sheetPr>
  <dimension ref="A1:K165"/>
  <sheetViews>
    <sheetView showZeros="0" zoomScaleNormal="100" workbookViewId="0">
      <selection activeCell="C191" sqref="C191"/>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Tjänster'!B21</f>
        <v>Region Värmland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20567896.174666636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Tjänster'!E21</f>
        <v>1421507.6257090678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Tjänster'!F21</f>
        <v>179363.40118613615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Tjänster'!G21</f>
        <v>32351.486545542459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Tjänster'!H21</f>
        <v>315141.48824524041</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Tjänster'!I21</f>
        <v>2226682.9225309221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Tjänster'!J21</f>
        <v>1749175.11362043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Tjänster'!K21</f>
        <v>1754875.1543854005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Tjänster'!L21</f>
        <v>112253.81743564468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Tjänster'!M21</f>
        <v>117281.76673910514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Tjänster'!N21</f>
        <v>81831.128087138422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Tjänster'!O21</f>
        <v>272106.42671679246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Tjänster'!P21</f>
        <v>750951.58034166985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Tjänster'!Q21</f>
        <v>399319.86444673809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Tjänster'!R21</f>
        <v>376598.08658870507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Tjänster'!S21</f>
        <v>91812.926010783296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Tjänster'!T21</f>
        <v>270362.8812279462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Tjänster'!U21</f>
        <v>202225.12352383416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Tjänster'!V21</f>
        <v>917976.69987755886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Tjänster'!W21</f>
        <v>544243.72483699594</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Tjänster'!X21</f>
        <v>782195.1252147198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Tjänster'!Y21</f>
        <v>286754.38825496216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Tjänster'!Z21</f>
        <v>232381.92218529136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Tjänster'!AA21</f>
        <v>1015129.2339479339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Tjänster'!AB21</f>
        <v>102208.81598802916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Tjänster'!AC21</f>
        <v>2260772.6169762332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Tjänster'!AD21</f>
        <v>654115.06389114831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Tjänster'!AE21</f>
        <v>170472.9807400826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Tjänster'!AF21</f>
        <v>517614.74652796867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Tjänster'!AG21</f>
        <v>1344225.5931422659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Tjänster'!AH21</f>
        <v>426592.04882559396</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Tjänster'!AI21</f>
        <v>165000.82656341881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Tjänster'!AJ21</f>
        <v>84048.298661904046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Tjänster'!AK21</f>
        <v>542074.83077788714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Tjänster'!AL21</f>
        <v>168248.46491354209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10518113.469334835</v>
      </c>
      <c r="E58" s="87"/>
      <c r="F58" s="87" t="s">
        <v>39</v>
      </c>
      <c r="G58" s="87"/>
      <c r="H58" s="87"/>
      <c r="I58" s="87"/>
      <c r="J58" s="99"/>
    </row>
    <row r="59" spans="3:10" ht="30" hidden="1" outlineLevel="1" x14ac:dyDescent="0.25">
      <c r="C59" s="84" t="str">
        <f>'Valbara Tjänster'!F1</f>
        <v>Legitimerings-tjänst IdP för medarbetare Bas (valbar)</v>
      </c>
      <c r="D59" s="91">
        <f>'Valbara Tjänster'!F17</f>
        <v>45070.543767600007</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Tjänster'!N17</f>
        <v>45070.543767600007</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Tjänster'!R17</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Tjänster'!V17</f>
        <v>217406.69183068458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Tjänster'!Z17</f>
        <v>332393.83001999999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Tjänster'!AD17</f>
        <v>110621.14262319743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Tjänster'!AL17</f>
        <v>955104.48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Tjänster'!AP17</f>
        <v>1451000.6834000002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Tjänster'!AX17</f>
        <v>2281882.0920000002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Tjänster'!BB17</f>
        <v>223920.67742735747</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Tjänster'!BF17</f>
        <v>353485.63063071907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Tjänster'!BN17</f>
        <v>39292.500056593679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Tjänster'!BR17</f>
        <v>141006.53139717539</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Tjänster'!BV17</f>
        <v>243158.08194831118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Tjänster'!CD17</f>
        <v>127438.4229086952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Tjänster'!CL17</f>
        <v>390611.37931920006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Tjänster'!CP17</f>
        <v>2517268.2480000006</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Tjänster'!CT17</f>
        <v>609293.33730000001</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Tjänster'!CX17</f>
        <v>221998.84506937352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Tjänster'!DB17</f>
        <v>158963.80786832521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Tjänster'!DF17</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Tjänster'!DV17</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Tjänster'!DZ17</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Tjänster'!ED17</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Tjänster'!EH17</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Tjänster'!EL17</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Tjänster'!EP17</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Tjänster'!ET17</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Tjänster'!EX17</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Tjänster'!FB17</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Tjänster'!FF17</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Tjänster'!FJ17</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Tjänster'!FN17</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Tjänster'!FR17</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Tjänster'!FV17</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Tjänster'!FZ17</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Tjänster'!GD17</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Tjänster'!GH17</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Tjänster'!GL17</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1201774.7493824435</v>
      </c>
      <c r="E110" s="87"/>
      <c r="F110" s="70" t="s">
        <v>39</v>
      </c>
      <c r="G110" s="88"/>
      <c r="H110" s="101"/>
      <c r="I110" s="87"/>
      <c r="J110" s="99"/>
    </row>
    <row r="111" spans="3:10" ht="14.25" hidden="1" customHeight="1" outlineLevel="1" x14ac:dyDescent="0.25">
      <c r="C111" s="84" t="str">
        <f>'Gemensamma i utveckling'!C1</f>
        <v>Utvecklingsram 2025</v>
      </c>
      <c r="D111" s="91">
        <f>'Gemensamma i utveckling'!C20</f>
        <v>1201774.7493824435</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419285.70859767072</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utveckling'!F20</f>
        <v>57925.775025000003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utveckling'!J20</f>
        <v>361359.93357267074</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utveckling'!N20</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8" priority="1" operator="equal">
      <formula>0</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B240-6A93-4C16-9126-1365C1FC5818}">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Tjänster'!B22</f>
        <v>Region Örebro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22036092.201062821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Tjänster'!E22</f>
        <v>1547697.2257937274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Tjänster'!F22</f>
        <v>195285.78911860526</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Tjänster'!G22</f>
        <v>35223.381901917972</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Tjänster'!H22</f>
        <v>343117.12316447962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Tjänster'!I22</f>
        <v>2424349.2750904867</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Tjänster'!J22</f>
        <v>1904452.30248229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Tjänster'!K22</f>
        <v>1910658.3453619089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Tjänster'!L22</f>
        <v>122218.77581785143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Tjänster'!M22</f>
        <v>127693.06455725626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Tjänster'!N22</f>
        <v>89095.413653416472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Tjänster'!O22</f>
        <v>296261.76753019821</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Tjänster'!P22</f>
        <v>817614.80317101604</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Tjänster'!Q22</f>
        <v>434768.15405774827</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Tjänster'!R22</f>
        <v>410029.32612607419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Tjänster'!S22</f>
        <v>99963.312407848178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Tjänster'!T22</f>
        <v>294363.44460365997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Tjänster'!U22</f>
        <v>220176.98463454357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Tjänster'!V22</f>
        <v>999467.02082240977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Tjänster'!W22</f>
        <v>592557.14696971828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Tjänster'!X22</f>
        <v>851631.88957240677</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Tjänster'!Y22</f>
        <v>312210.05301677808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Tjänster'!Z22</f>
        <v>253010.85255268149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Tjänster'!AA22</f>
        <v>1105243.9471927814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Tjänster'!AB22</f>
        <v>111282.06285733274</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Tjänster'!AC22</f>
        <v>2461465.1685031904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Tjänster'!AD22</f>
        <v>712181.94783107948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Tjänster'!AE22</f>
        <v>185606.15123862313</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Tjänster'!AF22</f>
        <v>563564.26989384263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Tjänster'!AG22</f>
        <v>1105904.356479974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Tjänster'!AH22</f>
        <v>464461.33567781572</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Tjänster'!AI22</f>
        <v>179648.22481940081</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Tjänster'!AJ22</f>
        <v>91509.406153783493</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Tjänster'!AK22</f>
        <v>590195.71657172882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Tjänster'!AL22</f>
        <v>183184.16143624441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8391074.6981262323</v>
      </c>
      <c r="E58" s="87"/>
      <c r="F58" s="87" t="s">
        <v>39</v>
      </c>
      <c r="G58" s="87"/>
      <c r="H58" s="87"/>
      <c r="I58" s="87"/>
      <c r="J58" s="99"/>
    </row>
    <row r="59" spans="3:10" ht="30" hidden="1" outlineLevel="1" x14ac:dyDescent="0.25">
      <c r="C59" s="84" t="str">
        <f>'Valbara Tjänster'!F1</f>
        <v>Legitimerings-tjänst IdP för medarbetare Bas (valbar)</v>
      </c>
      <c r="D59" s="91">
        <f>'Valbara Tjänster'!F18</f>
        <v>49071.531022800002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Tjänster'!N18</f>
        <v>49071.531022800002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Tjänster'!R18</f>
        <v>49071.531022800002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Tjänster'!V18</f>
        <v>236706.24605161831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Tjänster'!Z18</f>
        <v>361900.98405999999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Tjänster'!AD18</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Tjänster'!AH18</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Tjänster'!AL18</f>
        <v>1273472.6399999999</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Tjänster'!AP18</f>
        <v>1955161.5349999999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Tjänster'!AX18</f>
        <v>180802.524</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Tjänster'!BB18</f>
        <v>243798.48900163558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Tjänster'!BF18</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Tjänster'!BN18</f>
        <v>42780.560745677045</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Tjänster'!BR18</f>
        <v>153523.91609812548</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Tjänster'!BV18</f>
        <v>264743.62997033092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Tjänster'!CD18</f>
        <v>138751.34401542955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Tjänster'!CH18</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Tjänster'!CL18</f>
        <v>425286.60219760006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Tjänster'!CP18</f>
        <v>2740730.3440000005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Tjänster'!CT18</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Tjänster'!CX18</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Tjänster'!DB18</f>
        <v>173075.28991741562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Tjänster'!DF18</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Tjänster'!DV18</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Tjänster'!DZ18</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Tjänster'!ED18</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Tjänster'!EH18</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Tjänster'!EL18</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Tjänster'!EP18</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Tjänster'!ET18</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Tjänster'!EX18</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Tjänster'!FB18</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Tjänster'!FF18</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Tjänster'!FJ18</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Tjänster'!FN18</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Tjänster'!FR18</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Tjänster'!FV18</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Tjänster'!FZ18</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Tjänster'!GD18</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Tjänster'!GH18</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Tjänster'!GL18</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1308458.2959731743</v>
      </c>
      <c r="E110" s="87"/>
      <c r="F110" s="70" t="s">
        <v>39</v>
      </c>
      <c r="G110" s="88"/>
      <c r="H110" s="101"/>
      <c r="I110" s="87"/>
      <c r="J110" s="99"/>
    </row>
    <row r="111" spans="3:10" ht="13.5" hidden="1" customHeight="1" outlineLevel="1" x14ac:dyDescent="0.25">
      <c r="C111" s="84" t="str">
        <f>'Gemensamma i utveckling'!C1</f>
        <v>Utvecklingsram 2025</v>
      </c>
      <c r="D111" s="91">
        <f>'Gemensamma i utveckling'!C21</f>
        <v>1308458.2959731743</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utveckling'!F21</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utveckling'!G21</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utveckling'!H21</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utveckling'!I21</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utveckling'!J21</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utveckling'!K21</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utveckling'!L21</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utveckling'!M21</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utveckling'!N21</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utveckling'!O21</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utveckling'!P21</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utveckling'!Q21</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utveckling'!R21</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utveckling'!S21</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utveckling'!T21</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utveckling'!U21</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utveckling'!V21</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63067.942575000001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utveckling'!F21</f>
        <v>63067.942575000001</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utveckling'!J21</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utveckling'!N21</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utveckling'!BF21</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utveckling'!BJ21</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utveckling'!BN21</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utveckling'!BR21</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utveckling'!BV21</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utveckling'!BZ21</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utveckling'!CD21</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utveckling'!CH21</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utveckling'!CL21</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utveckling'!CP21</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utveckling'!CT21</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utveckling'!CX21</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utveckling'!DB21</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utveckling'!DF21</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utveckling'!DJ21</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7" priority="1" operator="equal">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8B3D-3159-4D58-8C1B-5408965803A4}">
  <sheetPr>
    <tabColor rgb="FFE7DAC5"/>
  </sheetPr>
  <dimension ref="A1:K165"/>
  <sheetViews>
    <sheetView showZeros="0" workbookViewId="0">
      <selection activeCell="C188" sqref="C188"/>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Tjänster'!B23</f>
        <v>Region Västmanland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19942860.501900401</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Tjänster'!E23</f>
        <v>1411017.7575928902</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Tjänster'!F23</f>
        <v>178039.80756673991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Tjänster'!G23</f>
        <v>32112.752105369651</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Tjänster'!H23</f>
        <v>312815.93431233102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Tjänster'!I23</f>
        <v>2210251.3468070538</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Tjänster'!J23</f>
        <v>1736267.25725573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Tjänster'!K23</f>
        <v>1741925.2351609594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Tjänster'!L23</f>
        <v>111425.45203039402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Tjänster'!M23</f>
        <v>116416.29810335876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Tjänster'!N23</f>
        <v>81227.263763157782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Tjänster'!O23</f>
        <v>270098.44555777492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Tjänster'!P23</f>
        <v>745410.01102684462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Tjänster'!Q23</f>
        <v>396373.12491579348</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Tjänster'!R23</f>
        <v>373819.02006125695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Tjänster'!S23</f>
        <v>91135.402044119328</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Tjänster'!T23</f>
        <v>268367.76638206118</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Tjänster'!U23</f>
        <v>200732.82419516568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Tjänster'!V23</f>
        <v>911202.58601331827</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Tjänster'!W23</f>
        <v>540227.53470664076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Tjänster'!X23</f>
        <v>776422.99740040244</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Tjänster'!Y23</f>
        <v>284638.31398274057</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Tjänster'!Z23</f>
        <v>230667.08388810555</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Tjänster'!AA23</f>
        <v>1007638.1930330612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Tjänster'!AB23</f>
        <v>101454.5766293129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Tjänster'!AC23</f>
        <v>2244089.4798872448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Tjänster'!AD23</f>
        <v>649288.08960770001</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Tjänster'!AE23</f>
        <v>169214.99305644762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Tjänster'!AF23</f>
        <v>513795.06218166859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Tjänster'!AG23</f>
        <v>861049.00397288916</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Tjänster'!AH23</f>
        <v>423444.05703810125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Tjänster'!AI23</f>
        <v>163783.22007407818</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Tjänster'!AJ23</f>
        <v>83428.072957583456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Tjänster'!AK23</f>
        <v>538074.64577633084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Tjänster'!AL23</f>
        <v>167006.89281377089</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4712613.6418787735</v>
      </c>
      <c r="E58" s="87"/>
      <c r="F58" s="87" t="s">
        <v>39</v>
      </c>
      <c r="G58" s="87"/>
      <c r="H58" s="87"/>
      <c r="I58" s="87"/>
      <c r="J58" s="99"/>
    </row>
    <row r="59" spans="3:10" ht="30" hidden="1" outlineLevel="1" x14ac:dyDescent="0.25">
      <c r="C59" s="84" t="str">
        <f>'Valbara Tjänster'!F1</f>
        <v>Legitimerings-tjänst IdP för medarbetare Bas (valbar)</v>
      </c>
      <c r="D59" s="91">
        <f>'Valbara Tjänster'!F19</f>
        <v>44737.950363600001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Tjänster'!N19</f>
        <v>44737.950363600001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Tjänster'!V19</f>
        <v>215802.36169299661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Tjänster'!Z19</f>
        <v>329940.96421999997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Tjänster'!AD19</f>
        <v>109804.82537241983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Tjänster'!AL19</f>
        <v>916514.4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Tjänster'!AP19</f>
        <v>1359270.9684000001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Tjänster'!AX19</f>
        <v>45815.139239999997</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Tjänster'!BB19</f>
        <v>222268.27800844723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Tjänster'!BF19</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Tjänster'!BN19</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Tjänster'!BR19</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Tjänster'!BV19</f>
        <v>241363.72209762226</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Tjänster'!CD19</f>
        <v>126498.00428197198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Tjänster'!CH19</f>
        <v>236852.79614144037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Tjänster'!CL19</f>
        <v>387728.90315120004</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Tjänster'!CP19</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Tjänster'!CT19</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Tjänster'!CX19</f>
        <v>220360.62761305852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Tjänster'!DB19</f>
        <v>157790.7509324172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Tjänster'!DF19</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1192906.3772412206</v>
      </c>
      <c r="E110" s="87"/>
      <c r="F110" s="70" t="s">
        <v>39</v>
      </c>
      <c r="G110" s="88"/>
      <c r="H110" s="101"/>
      <c r="I110" s="87"/>
      <c r="J110" s="99"/>
    </row>
    <row r="111" spans="3:10" ht="13.5" hidden="1" customHeight="1" outlineLevel="1" x14ac:dyDescent="0.25">
      <c r="C111" s="84" t="str">
        <f>'Gemensamma i utveckling'!C1</f>
        <v>Utvecklingsram 2025</v>
      </c>
      <c r="D111" s="91">
        <f>'Gemensamma i utveckling'!C22</f>
        <v>1192906.3772412206</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utveckling'!F22</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utveckling'!G22</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utveckling'!H22</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utveckling'!I22</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utveckling'!J22</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utveckling'!K22</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utveckling'!L22</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utveckling'!M22</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utveckling'!N22</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utveckling'!O22</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utveckling'!P22</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utveckling'!Q22</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utveckling'!R22</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utveckling'!S22</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utveckling'!T22</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utveckling'!U22</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utveckling'!V22</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416191.63319023576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utveckling'!F22</f>
        <v>57498.317775000003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utveckling'!J22</f>
        <v>358693.31541523576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utveckling'!N22</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utveckling'!Z22</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6" priority="1" operator="equal">
      <formula>0</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097D-8CB6-46A0-80CB-03F1BCEA9363}">
  <sheetPr>
    <tabColor rgb="FFE7DAC5"/>
  </sheetPr>
  <dimension ref="A1:K165"/>
  <sheetViews>
    <sheetView showZeros="0" workbookViewId="0">
      <selection activeCell="C183" sqref="C183"/>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Tjänster'!B24</f>
        <v>Region Dalarna</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20338903.039916076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Tjänster'!E24</f>
        <v>1436489.5665352831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Tjänster'!F24</f>
        <v>181253.79685785758</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Tjänster'!G24</f>
        <v>32692.454155071573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Tjänster'!H24</f>
        <v>318462.91335994605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Tjänster'!I24</f>
        <v>2250150.9864236233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Tjänster'!J24</f>
        <v>1767610.4969929799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Tjänster'!K24</f>
        <v>1773370.6131820309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Tjänster'!L24</f>
        <v>113436.91348094288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Tjänster'!M24</f>
        <v>118517.85471886733</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Tjänster'!N24</f>
        <v>82693.585028326081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Tjänster'!O24</f>
        <v>274974.28497500648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Tjänster'!P24</f>
        <v>758866.2140281545</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Tjänster'!Q24</f>
        <v>403528.48526007304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Tjänster'!R24</f>
        <v>380567.23184441455</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Tjänster'!S24</f>
        <v>92780.585838769883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Tjänster'!T24</f>
        <v>273212.36343606433</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Tjänster'!U24</f>
        <v>204356.46969420515</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Tjänster'!V24</f>
        <v>927651.69025304134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Tjänster'!W24</f>
        <v>549979.76672173769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Tjänster'!X24</f>
        <v>790439.04938971356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Tjänster'!Y24</f>
        <v>289776.62830404419</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Tjänster'!Z24</f>
        <v>234831.10511213329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Tjänster'!AA24</f>
        <v>1025828.1608048218</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Tjänster'!AB24</f>
        <v>103286.04301471246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Tjänster'!AC24</f>
        <v>2284599.9682731852</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Tjänster'!AD24</f>
        <v>661009.09175530763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Tjänster'!AE24</f>
        <v>172269.67606814494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Tjänster'!AF24</f>
        <v>523070.1330225647</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Tjänster'!AG24</f>
        <v>912625.10693877423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Tjänster'!AH24</f>
        <v>431088.10408189351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Tjänster'!AI24</f>
        <v>166739.84827187905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Tjänster'!AJ24</f>
        <v>84934.123411854729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Tjänster'!AK24</f>
        <v>547788.01366288506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Tjänster'!AL24</f>
        <v>170021.71501776078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8676558.2679805215</v>
      </c>
      <c r="E58" s="87"/>
      <c r="F58" s="87" t="s">
        <v>39</v>
      </c>
      <c r="G58" s="87"/>
      <c r="H58" s="87"/>
      <c r="I58" s="87"/>
      <c r="J58" s="99"/>
    </row>
    <row r="59" spans="3:10" ht="30" hidden="1" outlineLevel="1" x14ac:dyDescent="0.25">
      <c r="C59" s="84" t="str">
        <f>'Valbara Tjänster'!F1</f>
        <v>Legitimerings-tjänst IdP för medarbetare Bas (valbar)</v>
      </c>
      <c r="D59" s="91">
        <f>'Valbara Tjänster'!F20</f>
        <v>45545.563533600005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Tjänster'!N20</f>
        <v>45545.563533600005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Tjänster'!R20</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Tjänster'!V20</f>
        <v>219698.04372589925</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Tjänster'!Z20</f>
        <v>335897.08571999997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Tjänster'!AD20</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Tjänster'!AH20</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Tjänster'!AL20</f>
        <v>1230058.8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Tjänster'!AP20</f>
        <v>1469965.4736000001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Tjänster'!AX20</f>
        <v>116818.99571999999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Tjänster'!BB20</f>
        <v>226280.68329599241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Tjänster'!BF20</f>
        <v>357211.18278763077</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Tjänster'!BN20</f>
        <v>39706.62228859248</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Tjänster'!BR20</f>
        <v>142492.6658865691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Tjänster'!BV20</f>
        <v>245720.83991687887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Tjänster'!CD20</f>
        <v>128781.55668896734</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Tjänster'!CH20</f>
        <v>241128.48235326976</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Tjänster'!CL20</f>
        <v>394728.21729120007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Tjänster'!CP20</f>
        <v>2543798.9280000003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Tjänster'!CT20</f>
        <v>615714.96779999998</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Tjänster'!CX20</f>
        <v>224338.59583832102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Tjänster'!DB20</f>
        <v>0</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Tjänster'!DF20</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Tjänster'!DV20</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Tjänster'!DZ20</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Tjänster'!ED20</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Tjänster'!EH20</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Tjänster'!EL20</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Tjänster'!EP20</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Tjänster'!ET20</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Tjänster'!EX20</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Tjänster'!FB20</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Tjänster'!FF20</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Tjänster'!FJ20</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Tjänster'!FN20</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Tjänster'!FR20</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Tjänster'!FV20</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Tjänster'!FZ20</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Tjänster'!GD20</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Tjänster'!GH20</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Tjänster'!GL20</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1214440.8215554343</v>
      </c>
      <c r="E110" s="87"/>
      <c r="F110" s="70" t="s">
        <v>39</v>
      </c>
      <c r="G110" s="88"/>
      <c r="H110" s="101"/>
      <c r="I110" s="87"/>
      <c r="J110" s="99"/>
    </row>
    <row r="111" spans="3:10" ht="15" hidden="1" customHeight="1" outlineLevel="1" x14ac:dyDescent="0.25">
      <c r="C111" s="84" t="str">
        <f>'Gemensamma i utveckling'!C1</f>
        <v>Utvecklingsram 2025</v>
      </c>
      <c r="D111" s="91">
        <f>'Gemensamma i utveckling'!C23</f>
        <v>1214440.8215554343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utveckling'!D23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utveckling'!F23</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utveckling'!G23</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utveckling'!H23</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utveckling'!I23</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utveckling'!J23</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utveckling'!K23</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utveckling'!L23</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utveckling'!M23</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utveckling'!N23</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utveckling'!O23</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utveckling'!P23</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utveckling'!Q23</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utveckling'!R23</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utveckling'!S23</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utveckling'!T23</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utveckling'!U23</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utveckling'!V23</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423704.75888053828</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utveckling'!F23</f>
        <v>58536.282150000006</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utveckling'!J23</f>
        <v>365168.4767305383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utveckling'!N23</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5" priority="1" operator="equal">
      <formula>0</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A294-AE20-47E0-9724-3180562BC18E}">
  <sheetPr>
    <tabColor rgb="FFE7DAC5"/>
  </sheetPr>
  <dimension ref="A1:K165"/>
  <sheetViews>
    <sheetView showZeros="0" workbookViewId="0">
      <selection activeCell="C191" sqref="C191"/>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Tjänster'!B25</f>
        <v>Region Gävleborg</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19958741.238933925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Tjänster'!E25</f>
        <v>1425819.0116955733</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Tjänster'!F25</f>
        <v>179907.40449669183</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Tjänster'!G25</f>
        <v>32449.607542723534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Tjänster'!H25</f>
        <v>316097.30203871854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Tjänster'!I25</f>
        <v>2233436.3787734113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Tjänster'!J25</f>
        <v>1754480.3043463998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Tjänster'!K25</f>
        <v>1760197.6331479819</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Tjänster'!L25</f>
        <v>112594.27958067355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Tjänster'!M25</f>
        <v>117637.47848939516</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Tjänster'!N25</f>
        <v>82079.319213597453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Tjänster'!O25</f>
        <v>272931.71658071398</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Tjänster'!P25</f>
        <v>753229.19184474868</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Tjänster'!Q25</f>
        <v>400530.98849318863</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Tjänster'!R25</f>
        <v>377740.29622845532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Tjänster'!S25</f>
        <v>92091.391602823656</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Tjänster'!T25</f>
        <v>271182.88297560904</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Tjänster'!U25</f>
        <v>202838.46568810506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Tjänster'!V25</f>
        <v>920760.89308778988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Tjänster'!W25</f>
        <v>545894.39819679258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Tjänster'!X25</f>
        <v>784567.49736424058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Tjänster'!Y25</f>
        <v>287624.10490560252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Tjänster'!Z25</f>
        <v>233086.72893040266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Tjänster'!AA25</f>
        <v>1018208.0876062477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Tjänster'!AB25</f>
        <v>102518.81197326232</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Tjänster'!AC25</f>
        <v>2267629.4661434293</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Tjänster'!AD25</f>
        <v>656098.97341721633</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Tjänster'!AE25</f>
        <v>170990.01969713636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Tjänster'!AF25</f>
        <v>519184.65507029963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Tjänster'!AG25</f>
        <v>676765.89529965667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Tjänster'!AH25</f>
        <v>427885.88851241517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Tjänster'!AI25</f>
        <v>165501.2686564062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Tjänster'!AJ25</f>
        <v>84303.214393966904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Tjänster'!AK25</f>
        <v>543718.92595316796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Tjänster'!AL25</f>
        <v>168758.75698708443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3812838.4432099895</v>
      </c>
      <c r="E58" s="87"/>
      <c r="F58" s="87" t="s">
        <v>39</v>
      </c>
      <c r="G58" s="87"/>
      <c r="H58" s="87"/>
      <c r="I58" s="87"/>
      <c r="J58" s="99"/>
    </row>
    <row r="59" spans="3:10" ht="30" hidden="1" outlineLevel="1" x14ac:dyDescent="0.25">
      <c r="C59" s="84" t="str">
        <f>'Valbara Tjänster'!F1</f>
        <v>Legitimerings-tjänst IdP för medarbetare Bas (valbar)</v>
      </c>
      <c r="D59" s="91">
        <f>'Valbara Tjänster'!F21</f>
        <v>45207.241248000006</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Tjänster'!N21</f>
        <v>45207.241248000006</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Tjänster'!V21</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Tjänster'!Z21</f>
        <v>333401.96959999995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Tjänster'!AD21</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Tjänster'!AH21</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Tjänster'!AL21</f>
        <v>902043.12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Tjänster'!AP21</f>
        <v>1461251.1330000001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Tjänster'!AX21</f>
        <v>10227.522599999998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Tjänster'!BB21</f>
        <v>0</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Tjänster'!BF21</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Tjänster'!BN21</f>
        <v>39411.6729200064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Tjänster'!BR21</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Tjänster'!BV21</f>
        <v>243895.57243239818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Tjänster'!CD21</f>
        <v>127824.93946388908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Tjänster'!CL21</f>
        <v>391796.09081600007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Tjänster'!CP21</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Tjänster'!CT21</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Tjänster'!CX21</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Tjänster'!DB21</f>
        <v>159445.93988169602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Tjänster'!DF21</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Tjänster'!DR21</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Tjänster'!DV21</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Tjänster'!DZ21</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Tjänster'!ED21</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Tjänster'!EH21</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Tjänster'!EL21</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Tjänster'!EP21</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Tjänster'!ET21</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Tjänster'!EX21</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Tjänster'!FB21</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Tjänster'!FF21</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Tjänster'!FJ21</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Tjänster'!FN21</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Tjänster'!FR21</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Tjänster'!FV21</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Tjänster'!FZ21</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Tjänster'!GD21</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Tjänster'!GH21</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Tjänster'!GL21</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1205419.6927648888</v>
      </c>
      <c r="E110" s="87"/>
      <c r="F110" s="70" t="s">
        <v>39</v>
      </c>
      <c r="G110" s="88"/>
      <c r="H110" s="101"/>
      <c r="I110" s="87"/>
      <c r="J110" s="99"/>
    </row>
    <row r="111" spans="3:10" ht="13.5" hidden="1" customHeight="1" outlineLevel="1" x14ac:dyDescent="0.25">
      <c r="C111" s="84" t="str">
        <f>'Gemensamma i utveckling'!C1</f>
        <v>Utvecklingsram 2025</v>
      </c>
      <c r="D111" s="91">
        <f>'Gemensamma i utveckling'!C24</f>
        <v>1205419.6927648888</v>
      </c>
      <c r="E111" s="92"/>
      <c r="F111" s="71" t="str">
        <f>'Gemensamma i utveckling'!C30</f>
        <v>Engång helår</v>
      </c>
      <c r="G111" s="92"/>
      <c r="H111" s="92" t="str">
        <f>'Gemensamma i utveckling'!C31</f>
        <v>Faktureras i januari för helår 2025</v>
      </c>
      <c r="I111" s="92"/>
      <c r="J111" s="93" t="str">
        <f>'Gemensamma i utveckling'!C32</f>
        <v>Januari</v>
      </c>
    </row>
    <row r="112" spans="3:10" ht="13.5" hidden="1" customHeight="1" outlineLevel="1" x14ac:dyDescent="0.25">
      <c r="C112" s="84" t="str">
        <f>'Gemensamma i utveckling'!D1</f>
        <v>Utveckling ny 1177-app</v>
      </c>
      <c r="D112" s="91">
        <f>'Gemensamma i utveckling'!D24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3.5" hidden="1" customHeight="1" outlineLevel="1" x14ac:dyDescent="0.25">
      <c r="C113" s="84" t="str">
        <f>'Gemensamma i utveckling'!E1</f>
        <v>Förenklad utgivning SITHS eID</v>
      </c>
      <c r="D113" s="91">
        <f>'Gemensamma i utveckling'!E24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3.5" hidden="1" customHeight="1" outlineLevel="1" x14ac:dyDescent="0.25">
      <c r="C114" s="84">
        <f>'Gemensamma i utveckling'!F1</f>
        <v>0</v>
      </c>
      <c r="D114" s="91">
        <f>'Gemensamma i utveckling'!F24</f>
        <v>0</v>
      </c>
      <c r="E114" s="92"/>
      <c r="F114" s="71" t="str">
        <f>'Gemensamma i utveckling'!F30</f>
        <v xml:space="preserve"> -</v>
      </c>
      <c r="G114" s="92"/>
      <c r="H114" s="92" t="str">
        <f>'Gemensamma i utveckling'!F31</f>
        <v xml:space="preserve"> -</v>
      </c>
      <c r="I114" s="92"/>
      <c r="J114" s="93" t="str">
        <f>'Gemensamma i utveckling'!F32</f>
        <v xml:space="preserve"> -</v>
      </c>
    </row>
    <row r="115" spans="3:10" ht="13.5" hidden="1" customHeight="1" outlineLevel="1" x14ac:dyDescent="0.25">
      <c r="C115" s="84">
        <f>'Gemensamma i utveckling'!G1</f>
        <v>0</v>
      </c>
      <c r="D115" s="91">
        <f>'Gemensamma i utveckling'!G24</f>
        <v>0</v>
      </c>
      <c r="E115" s="92"/>
      <c r="F115" s="71">
        <f>'Gemensamma i utveckling'!G30</f>
        <v>0</v>
      </c>
      <c r="G115" s="92"/>
      <c r="H115" s="92">
        <f>'Gemensamma i utveckling'!G31</f>
        <v>0</v>
      </c>
      <c r="I115" s="92"/>
      <c r="J115" s="93">
        <f>'Gemensamma i utveckling'!G32</f>
        <v>0</v>
      </c>
    </row>
    <row r="116" spans="3:10" ht="13.5" hidden="1" customHeight="1" outlineLevel="1" x14ac:dyDescent="0.25">
      <c r="C116" s="84">
        <f>'Gemensamma i utveckling'!H1</f>
        <v>0</v>
      </c>
      <c r="D116" s="91">
        <f>'Gemensamma i utveckling'!H24</f>
        <v>0</v>
      </c>
      <c r="E116" s="92"/>
      <c r="F116" s="71">
        <f>'Gemensamma i utveckling'!H30</f>
        <v>0</v>
      </c>
      <c r="G116" s="92"/>
      <c r="H116" s="92">
        <f>'Gemensamma i utveckling'!H31</f>
        <v>0</v>
      </c>
      <c r="I116" s="92"/>
      <c r="J116" s="93">
        <f>'Gemensamma i utveckling'!H32</f>
        <v>0</v>
      </c>
    </row>
    <row r="117" spans="3:10" s="67" customFormat="1" ht="13.5" hidden="1" customHeight="1" outlineLevel="1" x14ac:dyDescent="0.25">
      <c r="C117" s="84">
        <f>'Gemensamma i utveckling'!I1</f>
        <v>0</v>
      </c>
      <c r="D117" s="91">
        <f>'Gemensamma i utveckling'!I24</f>
        <v>0</v>
      </c>
      <c r="E117" s="92"/>
      <c r="F117" s="71">
        <f>'Gemensamma i utveckling'!I30</f>
        <v>0</v>
      </c>
      <c r="G117" s="92"/>
      <c r="H117" s="67">
        <f>'Gemensamma i utveckling'!I31</f>
        <v>0</v>
      </c>
      <c r="I117" s="92"/>
      <c r="J117" s="93">
        <f>'Gemensamma i utveckling'!I32</f>
        <v>0</v>
      </c>
    </row>
    <row r="118" spans="3:10" s="67" customFormat="1" ht="13.5" hidden="1" customHeight="1" outlineLevel="1" x14ac:dyDescent="0.25">
      <c r="C118" s="84">
        <f>'Gemensamma i utveckling'!J1</f>
        <v>0</v>
      </c>
      <c r="D118" s="91">
        <f>'Gemensamma i utveckling'!J24</f>
        <v>0</v>
      </c>
      <c r="E118" s="92"/>
      <c r="F118" s="71">
        <f>'Gemensamma i utveckling'!J30</f>
        <v>0</v>
      </c>
      <c r="G118" s="92"/>
      <c r="H118" s="92">
        <f>'Gemensamma i utveckling'!J31</f>
        <v>0</v>
      </c>
      <c r="I118" s="92"/>
      <c r="J118" s="93">
        <f>'Gemensamma i utveckling'!J32</f>
        <v>0</v>
      </c>
    </row>
    <row r="119" spans="3:10" s="67" customFormat="1" ht="13.5" hidden="1" customHeight="1" outlineLevel="1" x14ac:dyDescent="0.25">
      <c r="C119" s="84">
        <f>'Gemensamma i utveckling'!K1</f>
        <v>0</v>
      </c>
      <c r="D119" s="91">
        <f>'Gemensamma i utveckling'!K24</f>
        <v>0</v>
      </c>
      <c r="E119" s="92"/>
      <c r="F119" s="71">
        <f>'Gemensamma i utveckling'!K30</f>
        <v>0</v>
      </c>
      <c r="G119" s="92"/>
      <c r="H119" s="92">
        <f>'Gemensamma i utveckling'!K31</f>
        <v>0</v>
      </c>
      <c r="I119" s="92"/>
      <c r="J119" s="93">
        <f>'Gemensamma i utveckling'!K32</f>
        <v>0</v>
      </c>
    </row>
    <row r="120" spans="3:10" s="67" customFormat="1" ht="13.5" hidden="1" customHeight="1" outlineLevel="1" x14ac:dyDescent="0.25">
      <c r="C120" s="84">
        <f>'Gemensamma i utveckling'!L1</f>
        <v>0</v>
      </c>
      <c r="D120" s="91">
        <f>'Gemensamma i utveckling'!L24</f>
        <v>0</v>
      </c>
      <c r="E120" s="92"/>
      <c r="F120" s="71">
        <f>'Gemensamma i utveckling'!L30</f>
        <v>0</v>
      </c>
      <c r="G120" s="92"/>
      <c r="H120" s="92">
        <f>'Gemensamma i utveckling'!L31</f>
        <v>0</v>
      </c>
      <c r="I120" s="92"/>
      <c r="J120" s="93">
        <f>'Gemensamma i utveckling'!L32</f>
        <v>0</v>
      </c>
    </row>
    <row r="121" spans="3:10" s="67" customFormat="1" ht="13.5" hidden="1" customHeight="1" outlineLevel="1" x14ac:dyDescent="0.25">
      <c r="C121" s="84">
        <f>'Gemensamma i utveckling'!M1</f>
        <v>0</v>
      </c>
      <c r="D121" s="91">
        <f>'Gemensamma i utveckling'!M24</f>
        <v>0</v>
      </c>
      <c r="E121" s="92"/>
      <c r="F121" s="71">
        <f>'Gemensamma i utveckling'!M30</f>
        <v>0</v>
      </c>
      <c r="G121" s="92"/>
      <c r="H121" s="92">
        <f>'Gemensamma i utveckling'!M31</f>
        <v>0</v>
      </c>
      <c r="I121" s="92"/>
      <c r="J121" s="93">
        <f>'Gemensamma i utveckling'!M32</f>
        <v>0</v>
      </c>
    </row>
    <row r="122" spans="3:10" s="67" customFormat="1" ht="13.5" hidden="1" customHeight="1" outlineLevel="1" x14ac:dyDescent="0.25">
      <c r="C122" s="84">
        <f>'Gemensamma i utveckling'!N1</f>
        <v>0</v>
      </c>
      <c r="D122" s="91">
        <f>'Gemensamma i utveckling'!N24</f>
        <v>0</v>
      </c>
      <c r="E122" s="92"/>
      <c r="F122" s="71">
        <f>'Gemensamma i utveckling'!N30</f>
        <v>0</v>
      </c>
      <c r="G122" s="92"/>
      <c r="H122" s="92">
        <f>'Gemensamma i utveckling'!N31</f>
        <v>0</v>
      </c>
      <c r="I122" s="92"/>
      <c r="J122" s="93">
        <f>'Gemensamma i utveckling'!N32</f>
        <v>0</v>
      </c>
    </row>
    <row r="123" spans="3:10" s="67" customFormat="1" ht="13.5" hidden="1" customHeight="1" outlineLevel="1" x14ac:dyDescent="0.25">
      <c r="C123" s="84">
        <f>'Gemensamma i utveckling'!O1</f>
        <v>0</v>
      </c>
      <c r="D123" s="91">
        <f>'Gemensamma i utveckling'!O24</f>
        <v>0</v>
      </c>
      <c r="E123" s="92"/>
      <c r="F123" s="71">
        <f>'Gemensamma i utveckling'!O30</f>
        <v>0</v>
      </c>
      <c r="G123" s="92"/>
      <c r="H123" s="92">
        <f>'Gemensamma i utveckling'!O31</f>
        <v>0</v>
      </c>
      <c r="I123" s="92"/>
      <c r="J123" s="93">
        <f>'Gemensamma i utveckling'!O32</f>
        <v>0</v>
      </c>
    </row>
    <row r="124" spans="3:10" s="67" customFormat="1" ht="13.5" hidden="1" customHeight="1" outlineLevel="1" x14ac:dyDescent="0.25">
      <c r="C124" s="84">
        <f>'Gemensamma i utveckling'!P1</f>
        <v>0</v>
      </c>
      <c r="D124" s="91">
        <f>'Gemensamma i utveckling'!P24</f>
        <v>0</v>
      </c>
      <c r="E124" s="92"/>
      <c r="F124" s="71">
        <f>'Gemensamma i utveckling'!P30</f>
        <v>0</v>
      </c>
      <c r="G124" s="92"/>
      <c r="H124" s="92">
        <f>'Gemensamma i utveckling'!P31</f>
        <v>0</v>
      </c>
      <c r="I124" s="92"/>
      <c r="J124" s="93">
        <f>'Gemensamma i utveckling'!P32</f>
        <v>0</v>
      </c>
    </row>
    <row r="125" spans="3:10" s="67" customFormat="1" ht="13.5" hidden="1" customHeight="1" outlineLevel="1" x14ac:dyDescent="0.25">
      <c r="C125" s="84">
        <f>'Gemensamma i utveckling'!Q1</f>
        <v>0</v>
      </c>
      <c r="D125" s="91">
        <f>'Gemensamma i utveckling'!Q24</f>
        <v>0</v>
      </c>
      <c r="E125" s="92"/>
      <c r="F125" s="71">
        <f>'Gemensamma i utveckling'!Q30</f>
        <v>0</v>
      </c>
      <c r="G125" s="92"/>
      <c r="H125" s="92">
        <f>'Gemensamma i utveckling'!Q31</f>
        <v>0</v>
      </c>
      <c r="I125" s="92"/>
      <c r="J125" s="93">
        <f>'Gemensamma i utveckling'!Q32</f>
        <v>0</v>
      </c>
    </row>
    <row r="126" spans="3:10" s="67" customFormat="1" ht="13.5" hidden="1" customHeight="1" outlineLevel="1" x14ac:dyDescent="0.25">
      <c r="C126" s="84">
        <f>'Gemensamma i utveckling'!R1</f>
        <v>0</v>
      </c>
      <c r="D126" s="91">
        <f>'Gemensamma i utveckling'!R24</f>
        <v>0</v>
      </c>
      <c r="E126" s="92"/>
      <c r="F126" s="71">
        <f>'Gemensamma i utveckling'!R30</f>
        <v>0</v>
      </c>
      <c r="G126" s="92"/>
      <c r="H126" s="92">
        <f>'Gemensamma i utveckling'!R31</f>
        <v>0</v>
      </c>
      <c r="I126" s="92"/>
      <c r="J126" s="93">
        <f>'Gemensamma i utveckling'!R32</f>
        <v>0</v>
      </c>
    </row>
    <row r="127" spans="3:10" s="67" customFormat="1" ht="13.5" hidden="1" customHeight="1" outlineLevel="1" x14ac:dyDescent="0.25">
      <c r="C127" s="84">
        <f>'Gemensamma i utveckling'!S1</f>
        <v>0</v>
      </c>
      <c r="D127" s="91">
        <f>'Gemensamma i utveckling'!S24</f>
        <v>0</v>
      </c>
      <c r="E127" s="92"/>
      <c r="F127" s="71">
        <f>'Gemensamma i utveckling'!S30</f>
        <v>0</v>
      </c>
      <c r="G127" s="92"/>
      <c r="H127" s="92">
        <f>'Gemensamma i utveckling'!S31</f>
        <v>0</v>
      </c>
      <c r="I127" s="92"/>
      <c r="J127" s="93">
        <f>'Gemensamma i utveckling'!S32</f>
        <v>0</v>
      </c>
    </row>
    <row r="128" spans="3:10" s="67" customFormat="1" ht="13.5" hidden="1" customHeight="1" outlineLevel="1" x14ac:dyDescent="0.25">
      <c r="C128" s="84">
        <f>'Gemensamma i utveckling'!T1</f>
        <v>0</v>
      </c>
      <c r="D128" s="91">
        <f>'Gemensamma i utveckling'!T24</f>
        <v>0</v>
      </c>
      <c r="E128" s="92"/>
      <c r="F128" s="71">
        <f>'Gemensamma i utveckling'!T30</f>
        <v>0</v>
      </c>
      <c r="G128" s="92"/>
      <c r="H128" s="92">
        <f>'Gemensamma i utveckling'!T31</f>
        <v>0</v>
      </c>
      <c r="I128" s="92"/>
      <c r="J128" s="93">
        <f>'Gemensamma i utveckling'!T32</f>
        <v>0</v>
      </c>
    </row>
    <row r="129" spans="3:10" s="67" customFormat="1" ht="13.5" hidden="1" customHeight="1" outlineLevel="1" x14ac:dyDescent="0.25">
      <c r="C129" s="84">
        <f>'Gemensamma i utveckling'!U1</f>
        <v>0</v>
      </c>
      <c r="D129" s="91">
        <f>'Gemensamma i utveckling'!U24</f>
        <v>0</v>
      </c>
      <c r="E129" s="92"/>
      <c r="F129" s="71">
        <f>'Gemensamma i utveckling'!U30</f>
        <v>0</v>
      </c>
      <c r="G129" s="92"/>
      <c r="H129" s="92">
        <f>'Gemensamma i utveckling'!U31</f>
        <v>0</v>
      </c>
      <c r="I129" s="92"/>
      <c r="J129" s="93">
        <f>'Gemensamma i utveckling'!U32</f>
        <v>0</v>
      </c>
    </row>
    <row r="130" spans="3:10" s="67" customFormat="1" ht="13.5" hidden="1" customHeight="1" outlineLevel="1" x14ac:dyDescent="0.25">
      <c r="C130" s="84">
        <f>'Gemensamma i utveckling'!V1</f>
        <v>0</v>
      </c>
      <c r="D130" s="91">
        <f>'Gemensamma i utveckling'!V24</f>
        <v>0</v>
      </c>
      <c r="E130" s="92"/>
      <c r="F130" s="71">
        <f>'Gemensamma i utveckling'!V30</f>
        <v>0</v>
      </c>
      <c r="G130" s="92"/>
      <c r="H130" s="92">
        <f>'Gemensamma i utveckling'!V31</f>
        <v>0</v>
      </c>
      <c r="I130" s="92"/>
      <c r="J130" s="93">
        <f>'Gemensamma i utveckling'!V32</f>
        <v>0</v>
      </c>
    </row>
    <row r="131" spans="3:10" ht="13.5" hidden="1" customHeight="1" outlineLevel="1" thickBot="1" x14ac:dyDescent="0.3">
      <c r="C131" s="94">
        <f>'Gemensamma i utveckling'!W1</f>
        <v>0</v>
      </c>
      <c r="D131" s="95">
        <f>'Gemensamma i utveckling'!W24</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58101.462000000007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utveckling'!F24</f>
        <v>58101.462000000007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utveckling'!J24</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utveckling'!N24</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utveckling'!Z24</f>
        <v>0</v>
      </c>
      <c r="E140" s="92"/>
      <c r="F140" s="91"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utveckling'!AL24</f>
        <v>0</v>
      </c>
      <c r="E143" s="92"/>
      <c r="F143" s="92">
        <f>'Valbara i utveckling'!AL30</f>
        <v>0</v>
      </c>
      <c r="G143" s="92"/>
      <c r="H143" s="92">
        <f>'Valbara i utveckling'!AL31</f>
        <v>0</v>
      </c>
      <c r="I143" s="92"/>
      <c r="J143" s="92">
        <f>'Valbara i utveckling'!AL32</f>
        <v>0</v>
      </c>
    </row>
    <row r="144" spans="3:10" hidden="1" outlineLevel="1" x14ac:dyDescent="0.25">
      <c r="C144" s="84">
        <f>'Valbara i utveckling'!AP1</f>
        <v>0</v>
      </c>
      <c r="D144" s="91">
        <f>'Valbara i utveckling'!AP24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4" priority="1" operator="equal">
      <formula>0</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7A37-30FB-4422-9166-F5E68FF4555A}">
  <sheetPr>
    <tabColor rgb="FFE7DAC5"/>
  </sheetPr>
  <dimension ref="A1:K165"/>
  <sheetViews>
    <sheetView showZeros="0" workbookViewId="0">
      <selection activeCell="C193" sqref="C193"/>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Tjänster'!B26</f>
        <v>Region Västernorrland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17177422.899061225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Tjänster'!E26</f>
        <v>1211454.2905271775</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Tjänster'!F26</f>
        <v>152859.2305807044</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Tjänster'!G26</f>
        <v>27570.972164838004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Tjänster'!H26</f>
        <v>268573.66162026714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Tjänster'!I26</f>
        <v>1897650.4461579071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Tjänster'!J26</f>
        <v>1490703.0099270998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Tjänster'!K26</f>
        <v>1495560.7670829638</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Tjänster'!L26</f>
        <v>95666.295629355009</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Tjänster'!M26</f>
        <v>99951.274933065724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Tjänster'!N26</f>
        <v>69739.106162299417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Tjänster'!O26</f>
        <v>231897.80495313622</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Tjänster'!P26</f>
        <v>639984.96914801106</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Tjänster'!Q26</f>
        <v>340313.16774359666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Tjänster'!R26</f>
        <v>320948.94149768463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Tjänster'!S26</f>
        <v>78245.913796020657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Tjänster'!T26</f>
        <v>230411.89968960415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Tjänster'!U26</f>
        <v>172342.7219907699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Tjänster'!V26</f>
        <v>782329.12124964746</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Tjänster'!W26</f>
        <v>463821.91950422357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Tjänster'!X26</f>
        <v>666611.71796256956</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Tjänster'!Y26</f>
        <v>244381.26654838526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Tjänster'!Z26</f>
        <v>198043.3109051369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Tjänster'!AA26</f>
        <v>865125.61991523509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Tjänster'!AB26</f>
        <v>87105.623929830763</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Tjänster'!AC26</f>
        <v>1926702.7747220485</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Tjänster'!AD26</f>
        <v>557457.7908114387</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Tjänster'!AE26</f>
        <v>145282.52976027108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Tjänster'!AF26</f>
        <v>441127.85199351673</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Tjänster'!AG26</f>
        <v>794395.62261443445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Tjänster'!AH26</f>
        <v>363555.39605125901</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Tjänster'!AI26</f>
        <v>140618.98484791876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Tjänster'!AJ26</f>
        <v>71628.64988127214</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Tjänster'!AK26</f>
        <v>461973.51857686625</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Tjänster'!AL26</f>
        <v>143386.72618266885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6056970.7989050085</v>
      </c>
      <c r="E58" s="87"/>
      <c r="F58" s="87" t="s">
        <v>39</v>
      </c>
      <c r="G58" s="87"/>
      <c r="H58" s="87"/>
      <c r="I58" s="87"/>
      <c r="J58" s="99"/>
    </row>
    <row r="59" spans="3:10" ht="30" hidden="1" outlineLevel="1" x14ac:dyDescent="0.25">
      <c r="C59" s="84" t="str">
        <f>'Valbara Tjänster'!F1</f>
        <v>Legitimerings-tjänst IdP för medarbetare Bas (valbar)</v>
      </c>
      <c r="D59" s="91">
        <f>'Valbara Tjänster'!F22</f>
        <v>38410.559772000001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Tjänster'!N22</f>
        <v>38410.559772000001</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Tjänster'!R22</f>
        <v>38410.559772000001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Tjänster'!V22</f>
        <v>185280.94035107686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Tjänster'!Z22</f>
        <v>283276.65939999995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Tjänster'!AH22</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Tjänster'!AL22</f>
        <v>742666.08959999995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Tjänster'!AP22</f>
        <v>1351290.8978000002</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Tjänster'!AX22</f>
        <v>52113.236640000003</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Tjänster'!BB22</f>
        <v>190832.36734084433</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Tjänster'!BF22</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Tjänster'!BN22</f>
        <v>33486.326009229604</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Tjänster'!BR22</f>
        <v>120170.27862812513</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Tjänster'!BV22</f>
        <v>207227.09911999418</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Tjänster'!CD22</f>
        <v>108607.10235989478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Tjänster'!CH22</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Tjänster'!CL22</f>
        <v>332891.51802400005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Tjänster'!CP22</f>
        <v>2145296.5600000005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Tjänster'!CT22</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Tjänster'!CX22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Tjänster'!DB22</f>
        <v>135474.04431584402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Tjänster'!DF22</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Tjänster'!DJ22</f>
        <v>0</v>
      </c>
      <c r="E86" s="92"/>
      <c r="F86" s="71">
        <f>'Valbara Tjänster'!DJ27</f>
        <v>0</v>
      </c>
      <c r="G86" s="92"/>
      <c r="H86" s="71">
        <f>'Valbara Tjänster'!DJ28</f>
        <v>0</v>
      </c>
      <c r="I86" s="92"/>
      <c r="J86" s="161" t="str">
        <f>'Valbara Tjänster'!DJ29</f>
        <v>Väntar</v>
      </c>
    </row>
    <row r="87" spans="3:10" s="67" customFormat="1" ht="15" hidden="1" customHeight="1" outlineLevel="1" x14ac:dyDescent="0.25">
      <c r="C87" s="84">
        <f>'Valbara Tjänster'!DN1</f>
        <v>0</v>
      </c>
      <c r="D87" s="91">
        <f>'Valbara Tjänster'!DN22</f>
        <v>0</v>
      </c>
      <c r="E87" s="92"/>
      <c r="F87" s="71">
        <f>'Valbara Tjänster'!DN27</f>
        <v>0</v>
      </c>
      <c r="G87" s="92"/>
      <c r="H87" s="71">
        <f>'Valbara Tjänster'!DN28</f>
        <v>0</v>
      </c>
      <c r="I87" s="92"/>
      <c r="J87" s="161">
        <f>'Valbara Tjänster'!DN29</f>
        <v>0</v>
      </c>
    </row>
    <row r="88" spans="3:10" s="67" customFormat="1" ht="15" hidden="1" customHeight="1" outlineLevel="1" x14ac:dyDescent="0.25">
      <c r="C88" s="84">
        <f>'Valbara Tjänster'!DR1</f>
        <v>0</v>
      </c>
      <c r="D88" s="91">
        <f>'Valbara Tjänster'!DR22</f>
        <v>0</v>
      </c>
      <c r="E88" s="92"/>
      <c r="F88" s="71">
        <f>'Valbara Tjänster'!DR27</f>
        <v>0</v>
      </c>
      <c r="G88" s="92"/>
      <c r="H88" s="71">
        <f>'Valbara Tjänster'!DR28</f>
        <v>0</v>
      </c>
      <c r="I88" s="92"/>
      <c r="J88" s="161">
        <f>'Valbara Tjänster'!DR29</f>
        <v>0</v>
      </c>
    </row>
    <row r="89" spans="3:10" s="67" customFormat="1" ht="15" hidden="1" customHeight="1" outlineLevel="1" x14ac:dyDescent="0.25">
      <c r="C89" s="84">
        <f>'Valbara Tjänster'!DV1</f>
        <v>0</v>
      </c>
      <c r="D89" s="91">
        <f>'Valbara Tjänster'!DV22</f>
        <v>0</v>
      </c>
      <c r="E89" s="92"/>
      <c r="F89" s="71">
        <f>'Valbara Tjänster'!DV27</f>
        <v>0</v>
      </c>
      <c r="G89" s="92"/>
      <c r="H89" s="71">
        <f>'Valbara Tjänster'!DV28</f>
        <v>0</v>
      </c>
      <c r="I89" s="92"/>
      <c r="J89" s="161">
        <f>'Valbara Tjänster'!DV29</f>
        <v>0</v>
      </c>
    </row>
    <row r="90" spans="3:10" s="67" customFormat="1" ht="15" hidden="1" customHeight="1" outlineLevel="1" x14ac:dyDescent="0.25">
      <c r="C90" s="84">
        <f>'Valbara Tjänster'!DZ1</f>
        <v>0</v>
      </c>
      <c r="D90" s="91">
        <f>'Valbara Tjänster'!DZ22</f>
        <v>0</v>
      </c>
      <c r="E90" s="92"/>
      <c r="F90" s="71">
        <f>'Valbara Tjänster'!DZ27</f>
        <v>0</v>
      </c>
      <c r="G90" s="92"/>
      <c r="H90" s="71">
        <f>'Valbara Tjänster'!DZ28</f>
        <v>0</v>
      </c>
      <c r="I90" s="92"/>
      <c r="J90" s="161">
        <f>'Valbara Tjänster'!DZ29</f>
        <v>0</v>
      </c>
    </row>
    <row r="91" spans="3:10" s="67" customFormat="1" ht="15" hidden="1" customHeight="1" outlineLevel="1" x14ac:dyDescent="0.25">
      <c r="C91" s="84">
        <f>'Valbara Tjänster'!ED1</f>
        <v>0</v>
      </c>
      <c r="D91" s="91">
        <f>'Valbara Tjänster'!ED22</f>
        <v>0</v>
      </c>
      <c r="E91" s="92"/>
      <c r="F91" s="71">
        <f>'Valbara Tjänster'!ED27</f>
        <v>0</v>
      </c>
      <c r="G91" s="92"/>
      <c r="H91" s="71">
        <f>'Valbara Tjänster'!ED28</f>
        <v>0</v>
      </c>
      <c r="I91" s="92"/>
      <c r="J91" s="161">
        <f>'Valbara Tjänster'!ED29</f>
        <v>0</v>
      </c>
    </row>
    <row r="92" spans="3:10" s="67" customFormat="1" ht="15" hidden="1" customHeight="1" outlineLevel="1" x14ac:dyDescent="0.25">
      <c r="C92" s="84">
        <f>'Valbara Tjänster'!EH1</f>
        <v>0</v>
      </c>
      <c r="D92" s="91">
        <f>'Valbara Tjänster'!EH22</f>
        <v>0</v>
      </c>
      <c r="E92" s="92"/>
      <c r="F92" s="71">
        <f>'Valbara Tjänster'!EH27</f>
        <v>0</v>
      </c>
      <c r="G92" s="92"/>
      <c r="H92" s="71">
        <f>'Valbara Tjänster'!EH28</f>
        <v>0</v>
      </c>
      <c r="I92" s="92"/>
      <c r="J92" s="161">
        <f>'Valbara Tjänster'!EH29</f>
        <v>0</v>
      </c>
    </row>
    <row r="93" spans="3:10" s="67" customFormat="1" ht="15" hidden="1" customHeight="1" outlineLevel="1" x14ac:dyDescent="0.25">
      <c r="C93" s="84">
        <f>'Valbara Tjänster'!EL1</f>
        <v>0</v>
      </c>
      <c r="D93" s="91">
        <f>'Valbara Tjänster'!EL22</f>
        <v>0</v>
      </c>
      <c r="E93" s="92"/>
      <c r="F93" s="71">
        <f>'Valbara Tjänster'!EL27</f>
        <v>0</v>
      </c>
      <c r="G93" s="92"/>
      <c r="H93" s="71">
        <f>'Valbara Tjänster'!EL28</f>
        <v>0</v>
      </c>
      <c r="I93" s="92"/>
      <c r="J93" s="161">
        <f>'Valbara Tjänster'!EL29</f>
        <v>0</v>
      </c>
    </row>
    <row r="94" spans="3:10" s="67" customFormat="1" ht="15" hidden="1" customHeight="1" outlineLevel="1" x14ac:dyDescent="0.25">
      <c r="C94" s="84">
        <f>'Valbara Tjänster'!EP1</f>
        <v>0</v>
      </c>
      <c r="D94" s="91">
        <f>'Valbara Tjänster'!EP22</f>
        <v>0</v>
      </c>
      <c r="E94" s="92"/>
      <c r="F94" s="71">
        <f>'Valbara Tjänster'!EP27</f>
        <v>0</v>
      </c>
      <c r="G94" s="92"/>
      <c r="H94" s="71">
        <f>'Valbara Tjänster'!EP28</f>
        <v>0</v>
      </c>
      <c r="I94" s="92"/>
      <c r="J94" s="161">
        <f>'Valbara Tjänster'!EP29</f>
        <v>0</v>
      </c>
    </row>
    <row r="95" spans="3:10" s="67" customFormat="1" ht="15" hidden="1" customHeight="1" outlineLevel="1" x14ac:dyDescent="0.25">
      <c r="C95" s="84">
        <f>'Valbara Tjänster'!ET1</f>
        <v>0</v>
      </c>
      <c r="D95" s="91">
        <f>'Valbara Tjänster'!ET22</f>
        <v>0</v>
      </c>
      <c r="E95" s="92"/>
      <c r="F95" s="71">
        <f>'Valbara Tjänster'!ET27</f>
        <v>0</v>
      </c>
      <c r="G95" s="92"/>
      <c r="H95" s="71">
        <f>'Valbara Tjänster'!ET28</f>
        <v>0</v>
      </c>
      <c r="I95" s="92"/>
      <c r="J95" s="161">
        <f>'Valbara Tjänster'!ET29</f>
        <v>0</v>
      </c>
    </row>
    <row r="96" spans="3:10" s="67" customFormat="1" ht="15" hidden="1" customHeight="1" outlineLevel="1" x14ac:dyDescent="0.25">
      <c r="C96" s="84">
        <f>'Valbara Tjänster'!EX1</f>
        <v>0</v>
      </c>
      <c r="D96" s="91">
        <f>'Valbara Tjänster'!EX22</f>
        <v>0</v>
      </c>
      <c r="E96" s="92"/>
      <c r="F96" s="71">
        <f>'Valbara Tjänster'!EX27</f>
        <v>0</v>
      </c>
      <c r="G96" s="92"/>
      <c r="H96" s="71">
        <f>'Valbara Tjänster'!EX28</f>
        <v>0</v>
      </c>
      <c r="I96" s="92"/>
      <c r="J96" s="161">
        <f>'Valbara Tjänster'!EX29</f>
        <v>0</v>
      </c>
    </row>
    <row r="97" spans="3:10" s="67" customFormat="1" ht="15" hidden="1" customHeight="1" outlineLevel="1" x14ac:dyDescent="0.25">
      <c r="C97" s="84">
        <f>'Valbara Tjänster'!FB1</f>
        <v>0</v>
      </c>
      <c r="D97" s="91">
        <f>'Valbara Tjänster'!FB22</f>
        <v>0</v>
      </c>
      <c r="E97" s="92"/>
      <c r="F97" s="71">
        <f>'Valbara Tjänster'!FB27</f>
        <v>0</v>
      </c>
      <c r="G97" s="92"/>
      <c r="H97" s="71">
        <f>'Valbara Tjänster'!FB28</f>
        <v>0</v>
      </c>
      <c r="I97" s="92"/>
      <c r="J97" s="161">
        <f>'Valbara Tjänster'!FB29</f>
        <v>0</v>
      </c>
    </row>
    <row r="98" spans="3:10" s="67" customFormat="1" ht="15" hidden="1" customHeight="1" outlineLevel="1" x14ac:dyDescent="0.25">
      <c r="C98" s="84">
        <f>'Valbara Tjänster'!FF1</f>
        <v>0</v>
      </c>
      <c r="D98" s="91">
        <f>'Valbara Tjänster'!FF22</f>
        <v>0</v>
      </c>
      <c r="E98" s="92"/>
      <c r="F98" s="71">
        <f>'Valbara Tjänster'!FF27</f>
        <v>0</v>
      </c>
      <c r="G98" s="92"/>
      <c r="H98" s="71">
        <f>'Valbara Tjänster'!FF28</f>
        <v>0</v>
      </c>
      <c r="I98" s="92"/>
      <c r="J98" s="161">
        <f>'Valbara Tjänster'!FF29</f>
        <v>0</v>
      </c>
    </row>
    <row r="99" spans="3:10" s="67" customFormat="1" ht="15" hidden="1" customHeight="1" outlineLevel="1" x14ac:dyDescent="0.25">
      <c r="C99" s="84">
        <f>'Valbara Tjänster'!FJ1</f>
        <v>0</v>
      </c>
      <c r="D99" s="91">
        <f>'Valbara Tjänster'!FJ22</f>
        <v>0</v>
      </c>
      <c r="E99" s="92"/>
      <c r="F99" s="71">
        <f>'Valbara Tjänster'!FJ27</f>
        <v>0</v>
      </c>
      <c r="G99" s="92"/>
      <c r="H99" s="71">
        <f>'Valbara Tjänster'!FJ28</f>
        <v>0</v>
      </c>
      <c r="I99" s="92"/>
      <c r="J99" s="161">
        <f>'Valbara Tjänster'!FJ29</f>
        <v>0</v>
      </c>
    </row>
    <row r="100" spans="3:10" s="67" customFormat="1" ht="15" hidden="1" customHeight="1" outlineLevel="1" x14ac:dyDescent="0.25">
      <c r="C100" s="84">
        <f>'Valbara Tjänster'!FN1</f>
        <v>0</v>
      </c>
      <c r="D100" s="91">
        <f>'Valbara Tjänster'!FN22</f>
        <v>0</v>
      </c>
      <c r="E100" s="92"/>
      <c r="F100" s="71">
        <f>'Valbara Tjänster'!FN27</f>
        <v>0</v>
      </c>
      <c r="G100" s="92"/>
      <c r="H100" s="71">
        <f>'Valbara Tjänster'!FN28</f>
        <v>0</v>
      </c>
      <c r="I100" s="92"/>
      <c r="J100" s="161">
        <f>'Valbara Tjänster'!FN29</f>
        <v>0</v>
      </c>
    </row>
    <row r="101" spans="3:10" s="67" customFormat="1" ht="15" hidden="1" customHeight="1" outlineLevel="1" x14ac:dyDescent="0.25">
      <c r="C101" s="84">
        <f>'Valbara Tjänster'!FR1</f>
        <v>0</v>
      </c>
      <c r="D101" s="91">
        <f>'Valbara Tjänster'!FR22</f>
        <v>0</v>
      </c>
      <c r="E101" s="92"/>
      <c r="F101" s="71">
        <f>'Valbara Tjänster'!FR27</f>
        <v>0</v>
      </c>
      <c r="G101" s="92"/>
      <c r="H101" s="71">
        <f>'Valbara Tjänster'!FR28</f>
        <v>0</v>
      </c>
      <c r="I101" s="92"/>
      <c r="J101" s="161">
        <f>'Valbara Tjänster'!FR29</f>
        <v>0</v>
      </c>
    </row>
    <row r="102" spans="3:10" s="67" customFormat="1" ht="15" hidden="1" customHeight="1" outlineLevel="1" x14ac:dyDescent="0.25">
      <c r="C102" s="84">
        <f>'Valbara Tjänster'!FV1</f>
        <v>0</v>
      </c>
      <c r="D102" s="91">
        <f>'Valbara Tjänster'!FV22</f>
        <v>0</v>
      </c>
      <c r="E102" s="92"/>
      <c r="F102" s="71">
        <f>'Valbara Tjänster'!FV27</f>
        <v>0</v>
      </c>
      <c r="G102" s="92"/>
      <c r="H102" s="71">
        <f>'Valbara Tjänster'!FV28</f>
        <v>0</v>
      </c>
      <c r="I102" s="92"/>
      <c r="J102" s="161">
        <f>'Valbara Tjänster'!FV29</f>
        <v>0</v>
      </c>
    </row>
    <row r="103" spans="3:10" s="67" customFormat="1" ht="15" hidden="1" customHeight="1" outlineLevel="1" x14ac:dyDescent="0.25">
      <c r="C103" s="84">
        <f>'Valbara Tjänster'!FZ1</f>
        <v>0</v>
      </c>
      <c r="D103" s="91">
        <f>'Valbara Tjänster'!FZ22</f>
        <v>0</v>
      </c>
      <c r="E103" s="92"/>
      <c r="F103" s="71">
        <f>'Valbara Tjänster'!FZ27</f>
        <v>0</v>
      </c>
      <c r="G103" s="92"/>
      <c r="H103" s="71">
        <f>'Valbara Tjänster'!FZ28</f>
        <v>0</v>
      </c>
      <c r="I103" s="92"/>
      <c r="J103" s="161">
        <f>'Valbara Tjänster'!FZ29</f>
        <v>0</v>
      </c>
    </row>
    <row r="104" spans="3:10" s="67" customFormat="1" ht="15" hidden="1" customHeight="1" outlineLevel="1" x14ac:dyDescent="0.25">
      <c r="C104" s="84">
        <f>'Valbara Tjänster'!GD1</f>
        <v>0</v>
      </c>
      <c r="D104" s="91">
        <f>'Valbara Tjänster'!GD22</f>
        <v>0</v>
      </c>
      <c r="E104" s="92"/>
      <c r="F104" s="71">
        <f>'Valbara Tjänster'!GD27</f>
        <v>0</v>
      </c>
      <c r="G104" s="92"/>
      <c r="H104" s="71">
        <f>'Valbara Tjänster'!GD28</f>
        <v>0</v>
      </c>
      <c r="I104" s="92"/>
      <c r="J104" s="161">
        <f>'Valbara Tjänster'!GD29</f>
        <v>0</v>
      </c>
    </row>
    <row r="105" spans="3:10" s="67" customFormat="1" ht="15" hidden="1" customHeight="1" outlineLevel="1" x14ac:dyDescent="0.25">
      <c r="C105" s="84">
        <f>'Valbara Tjänster'!GH1</f>
        <v>0</v>
      </c>
      <c r="D105" s="91">
        <f>'Valbara Tjänster'!GH22</f>
        <v>0</v>
      </c>
      <c r="E105" s="92"/>
      <c r="F105" s="71">
        <f>'Valbara Tjänster'!GH27</f>
        <v>0</v>
      </c>
      <c r="G105" s="92"/>
      <c r="H105" s="71">
        <f>'Valbara Tjänster'!GH28</f>
        <v>0</v>
      </c>
      <c r="I105" s="92"/>
      <c r="J105" s="161">
        <f>'Valbara Tjänster'!GH29</f>
        <v>0</v>
      </c>
    </row>
    <row r="106" spans="3:10" s="67" customFormat="1" ht="15" hidden="1" customHeight="1" outlineLevel="1" x14ac:dyDescent="0.25">
      <c r="C106" s="84">
        <f>'Valbara Tjänster'!GL1</f>
        <v>0</v>
      </c>
      <c r="D106" s="91">
        <f>'Valbara Tjänster'!GL22</f>
        <v>0</v>
      </c>
      <c r="E106" s="92"/>
      <c r="F106" s="71">
        <f>'Valbara Tjänster'!GL27</f>
        <v>0</v>
      </c>
      <c r="G106" s="92"/>
      <c r="H106" s="71">
        <f>'Valbara Tjänster'!GL28</f>
        <v>0</v>
      </c>
      <c r="I106" s="92"/>
      <c r="J106" s="161">
        <f>'Valbara Tjänster'!GL29</f>
        <v>0</v>
      </c>
    </row>
    <row r="107" spans="3:10" s="67" customFormat="1" ht="15" hidden="1" customHeight="1" outlineLevel="1" thickBot="1" x14ac:dyDescent="0.3">
      <c r="C107" s="94">
        <f>'Valbara Tjänster'!GP1</f>
        <v>0</v>
      </c>
      <c r="D107" s="95">
        <f>'Valbara Tjänster'!GP22</f>
        <v>0</v>
      </c>
      <c r="E107" s="96"/>
      <c r="F107" s="72">
        <f>'Valbara Tjänster'!GP27</f>
        <v>0</v>
      </c>
      <c r="G107" s="96"/>
      <c r="H107" s="72">
        <f>'Valbara Tjänster'!GP28</f>
        <v>0</v>
      </c>
      <c r="I107" s="96"/>
      <c r="J107" s="162">
        <f>'Valbara Tjänster'!GP29</f>
        <v>0</v>
      </c>
    </row>
    <row r="108" spans="3:10" ht="18"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1024190.9013047776</v>
      </c>
      <c r="E110" s="87"/>
      <c r="F110" s="70" t="s">
        <v>39</v>
      </c>
      <c r="G110" s="88"/>
      <c r="H110" s="101"/>
      <c r="I110" s="87"/>
      <c r="J110" s="99"/>
    </row>
    <row r="111" spans="3:10" ht="15.75" hidden="1" customHeight="1" outlineLevel="1" x14ac:dyDescent="0.25">
      <c r="C111" s="84" t="str">
        <f>'Gemensamma i utveckling'!C1</f>
        <v>Utvecklingsram 2025</v>
      </c>
      <c r="D111" s="91">
        <f>'Gemensamma i utveckling'!C25</f>
        <v>1024190.9013047776</v>
      </c>
      <c r="E111" s="92"/>
      <c r="F111" s="71" t="str">
        <f>'Gemensamma i utveckling'!C30</f>
        <v>Engång helår</v>
      </c>
      <c r="G111" s="92"/>
      <c r="H111" s="92" t="str">
        <f>'Gemensamma i utveckling'!C31</f>
        <v>Faktureras i januari för helår 2025</v>
      </c>
      <c r="I111" s="92"/>
      <c r="J111" s="93" t="str">
        <f>'Gemensamma i utveckling'!C32</f>
        <v>Januari</v>
      </c>
    </row>
    <row r="112" spans="3:10" ht="15.75" hidden="1" customHeight="1" outlineLevel="1" x14ac:dyDescent="0.25">
      <c r="C112" s="84" t="str">
        <f>'Gemensamma i utveckling'!D1</f>
        <v>Utveckling ny 1177-app</v>
      </c>
      <c r="D112" s="91">
        <f>'Gemensamma i utveckling'!D25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75" hidden="1" customHeight="1" outlineLevel="1" x14ac:dyDescent="0.25">
      <c r="C113" s="84" t="str">
        <f>'Gemensamma i utveckling'!E1</f>
        <v>Förenklad utgivning SITHS eID</v>
      </c>
      <c r="D113" s="91">
        <f>'Gemensamma i utveckling'!E25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75" hidden="1" customHeight="1" outlineLevel="1" x14ac:dyDescent="0.25">
      <c r="C114" s="84">
        <f>'Gemensamma i utveckling'!F1</f>
        <v>0</v>
      </c>
      <c r="D114" s="91">
        <f>'Gemensamma i utveckling'!F25</f>
        <v>0</v>
      </c>
      <c r="E114" s="92"/>
      <c r="F114" s="71" t="str">
        <f>'Gemensamma i utveckling'!F30</f>
        <v xml:space="preserve"> -</v>
      </c>
      <c r="G114" s="92"/>
      <c r="H114" s="92" t="str">
        <f>'Gemensamma i utveckling'!F31</f>
        <v xml:space="preserve"> -</v>
      </c>
      <c r="I114" s="92"/>
      <c r="J114" s="93" t="str">
        <f>'Gemensamma i utveckling'!F32</f>
        <v xml:space="preserve"> -</v>
      </c>
    </row>
    <row r="115" spans="3:10" ht="15.75" hidden="1" customHeight="1" outlineLevel="1" x14ac:dyDescent="0.25">
      <c r="C115" s="84">
        <f>'Gemensamma i utveckling'!G1</f>
        <v>0</v>
      </c>
      <c r="D115" s="91">
        <f>'Gemensamma i utveckling'!G25</f>
        <v>0</v>
      </c>
      <c r="E115" s="92"/>
      <c r="F115" s="71">
        <f>'Gemensamma i utveckling'!G30</f>
        <v>0</v>
      </c>
      <c r="G115" s="92"/>
      <c r="H115" s="92">
        <f>'Gemensamma i utveckling'!G31</f>
        <v>0</v>
      </c>
      <c r="I115" s="92"/>
      <c r="J115" s="93">
        <f>'Gemensamma i utveckling'!G32</f>
        <v>0</v>
      </c>
    </row>
    <row r="116" spans="3:10" ht="15.75" hidden="1" customHeight="1" outlineLevel="1" x14ac:dyDescent="0.25">
      <c r="C116" s="84">
        <f>'Gemensamma i utveckling'!H1</f>
        <v>0</v>
      </c>
      <c r="D116" s="91">
        <f>'Gemensamma i utveckling'!H25</f>
        <v>0</v>
      </c>
      <c r="E116" s="92"/>
      <c r="F116" s="71">
        <f>'Gemensamma i utveckling'!H30</f>
        <v>0</v>
      </c>
      <c r="G116" s="92"/>
      <c r="H116" s="92">
        <f>'Gemensamma i utveckling'!H31</f>
        <v>0</v>
      </c>
      <c r="I116" s="92"/>
      <c r="J116" s="93">
        <f>'Gemensamma i utveckling'!H32</f>
        <v>0</v>
      </c>
    </row>
    <row r="117" spans="3:10" s="67" customFormat="1" ht="15.75" hidden="1" customHeight="1" outlineLevel="1" x14ac:dyDescent="0.25">
      <c r="C117" s="84">
        <f>'Gemensamma i utveckling'!I1</f>
        <v>0</v>
      </c>
      <c r="D117" s="91">
        <f>'Gemensamma i utveckling'!I25</f>
        <v>0</v>
      </c>
      <c r="E117" s="92"/>
      <c r="F117" s="71">
        <f>'Gemensamma i utveckling'!I30</f>
        <v>0</v>
      </c>
      <c r="G117" s="92"/>
      <c r="H117" s="67">
        <f>'Gemensamma i utveckling'!I31</f>
        <v>0</v>
      </c>
      <c r="I117" s="92"/>
      <c r="J117" s="93">
        <f>'Gemensamma i utveckling'!I32</f>
        <v>0</v>
      </c>
    </row>
    <row r="118" spans="3:10" s="67" customFormat="1" ht="15.75" hidden="1" customHeight="1" outlineLevel="1" x14ac:dyDescent="0.25">
      <c r="C118" s="84">
        <f>'Gemensamma i utveckling'!J1</f>
        <v>0</v>
      </c>
      <c r="D118" s="91">
        <f>'Gemensamma i utveckling'!J25</f>
        <v>0</v>
      </c>
      <c r="E118" s="92"/>
      <c r="F118" s="71">
        <f>'Gemensamma i utveckling'!J30</f>
        <v>0</v>
      </c>
      <c r="G118" s="92"/>
      <c r="H118" s="92">
        <f>'Gemensamma i utveckling'!J31</f>
        <v>0</v>
      </c>
      <c r="I118" s="92"/>
      <c r="J118" s="93">
        <f>'Gemensamma i utveckling'!J32</f>
        <v>0</v>
      </c>
    </row>
    <row r="119" spans="3:10" s="67" customFormat="1" ht="15.75" hidden="1" customHeight="1" outlineLevel="1" x14ac:dyDescent="0.25">
      <c r="C119" s="84">
        <f>'Gemensamma i utveckling'!K1</f>
        <v>0</v>
      </c>
      <c r="D119" s="91">
        <f>'Gemensamma i utveckling'!K25</f>
        <v>0</v>
      </c>
      <c r="E119" s="92"/>
      <c r="F119" s="71">
        <f>'Gemensamma i utveckling'!K30</f>
        <v>0</v>
      </c>
      <c r="G119" s="92"/>
      <c r="H119" s="92">
        <f>'Gemensamma i utveckling'!K31</f>
        <v>0</v>
      </c>
      <c r="I119" s="92"/>
      <c r="J119" s="93">
        <f>'Gemensamma i utveckling'!K32</f>
        <v>0</v>
      </c>
    </row>
    <row r="120" spans="3:10" s="67" customFormat="1" ht="15.75" hidden="1" customHeight="1" outlineLevel="1" x14ac:dyDescent="0.25">
      <c r="C120" s="84">
        <f>'Gemensamma i utveckling'!L1</f>
        <v>0</v>
      </c>
      <c r="D120" s="91">
        <f>'Gemensamma i utveckling'!L25</f>
        <v>0</v>
      </c>
      <c r="E120" s="92"/>
      <c r="F120" s="71">
        <f>'Gemensamma i utveckling'!L30</f>
        <v>0</v>
      </c>
      <c r="G120" s="92"/>
      <c r="H120" s="92">
        <f>'Gemensamma i utveckling'!L31</f>
        <v>0</v>
      </c>
      <c r="I120" s="92"/>
      <c r="J120" s="93">
        <f>'Gemensamma i utveckling'!L32</f>
        <v>0</v>
      </c>
    </row>
    <row r="121" spans="3:10" s="67" customFormat="1" ht="15.75" hidden="1" customHeight="1" outlineLevel="1" x14ac:dyDescent="0.25">
      <c r="C121" s="84">
        <f>'Gemensamma i utveckling'!M1</f>
        <v>0</v>
      </c>
      <c r="D121" s="91">
        <f>'Gemensamma i utveckling'!M25</f>
        <v>0</v>
      </c>
      <c r="E121" s="92"/>
      <c r="F121" s="71">
        <f>'Gemensamma i utveckling'!M30</f>
        <v>0</v>
      </c>
      <c r="G121" s="92"/>
      <c r="H121" s="92">
        <f>'Gemensamma i utveckling'!M31</f>
        <v>0</v>
      </c>
      <c r="I121" s="92"/>
      <c r="J121" s="93">
        <f>'Gemensamma i utveckling'!M32</f>
        <v>0</v>
      </c>
    </row>
    <row r="122" spans="3:10" s="67" customFormat="1" ht="15.75" hidden="1" customHeight="1" outlineLevel="1" x14ac:dyDescent="0.25">
      <c r="C122" s="84">
        <f>'Gemensamma i utveckling'!N1</f>
        <v>0</v>
      </c>
      <c r="D122" s="91">
        <f>'Gemensamma i utveckling'!N25</f>
        <v>0</v>
      </c>
      <c r="E122" s="92"/>
      <c r="F122" s="71">
        <f>'Gemensamma i utveckling'!N30</f>
        <v>0</v>
      </c>
      <c r="G122" s="92"/>
      <c r="H122" s="92">
        <f>'Gemensamma i utveckling'!N31</f>
        <v>0</v>
      </c>
      <c r="I122" s="92"/>
      <c r="J122" s="93">
        <f>'Gemensamma i utveckling'!N32</f>
        <v>0</v>
      </c>
    </row>
    <row r="123" spans="3:10" s="67" customFormat="1" ht="15.75" hidden="1" customHeight="1" outlineLevel="1" x14ac:dyDescent="0.25">
      <c r="C123" s="84">
        <f>'Gemensamma i utveckling'!O1</f>
        <v>0</v>
      </c>
      <c r="D123" s="91">
        <f>'Gemensamma i utveckling'!O25</f>
        <v>0</v>
      </c>
      <c r="E123" s="92"/>
      <c r="F123" s="71">
        <f>'Gemensamma i utveckling'!O30</f>
        <v>0</v>
      </c>
      <c r="G123" s="92"/>
      <c r="H123" s="92">
        <f>'Gemensamma i utveckling'!O31</f>
        <v>0</v>
      </c>
      <c r="I123" s="92"/>
      <c r="J123" s="93">
        <f>'Gemensamma i utveckling'!O32</f>
        <v>0</v>
      </c>
    </row>
    <row r="124" spans="3:10" s="67" customFormat="1" ht="15.75" hidden="1" customHeight="1" outlineLevel="1" x14ac:dyDescent="0.25">
      <c r="C124" s="84">
        <f>'Gemensamma i utveckling'!P1</f>
        <v>0</v>
      </c>
      <c r="D124" s="91">
        <f>'Gemensamma i utveckling'!P25</f>
        <v>0</v>
      </c>
      <c r="E124" s="92"/>
      <c r="F124" s="71">
        <f>'Gemensamma i utveckling'!P30</f>
        <v>0</v>
      </c>
      <c r="G124" s="92"/>
      <c r="H124" s="92">
        <f>'Gemensamma i utveckling'!P31</f>
        <v>0</v>
      </c>
      <c r="I124" s="92"/>
      <c r="J124" s="93">
        <f>'Gemensamma i utveckling'!P32</f>
        <v>0</v>
      </c>
    </row>
    <row r="125" spans="3:10" s="67" customFormat="1" ht="15.75" hidden="1" customHeight="1" outlineLevel="1" x14ac:dyDescent="0.25">
      <c r="C125" s="84">
        <f>'Gemensamma i utveckling'!Q1</f>
        <v>0</v>
      </c>
      <c r="D125" s="91">
        <f>'Gemensamma i utveckling'!Q25</f>
        <v>0</v>
      </c>
      <c r="E125" s="92"/>
      <c r="F125" s="71">
        <f>'Gemensamma i utveckling'!Q30</f>
        <v>0</v>
      </c>
      <c r="G125" s="92"/>
      <c r="H125" s="92">
        <f>'Gemensamma i utveckling'!Q31</f>
        <v>0</v>
      </c>
      <c r="I125" s="92"/>
      <c r="J125" s="93">
        <f>'Gemensamma i utveckling'!Q32</f>
        <v>0</v>
      </c>
    </row>
    <row r="126" spans="3:10" s="67" customFormat="1" ht="15.75" hidden="1" customHeight="1" outlineLevel="1" x14ac:dyDescent="0.25">
      <c r="C126" s="84">
        <f>'Gemensamma i utveckling'!R1</f>
        <v>0</v>
      </c>
      <c r="D126" s="91">
        <f>'Gemensamma i utveckling'!R25</f>
        <v>0</v>
      </c>
      <c r="E126" s="92"/>
      <c r="F126" s="71">
        <f>'Gemensamma i utveckling'!R30</f>
        <v>0</v>
      </c>
      <c r="G126" s="92"/>
      <c r="H126" s="92">
        <f>'Gemensamma i utveckling'!R31</f>
        <v>0</v>
      </c>
      <c r="I126" s="92"/>
      <c r="J126" s="93">
        <f>'Gemensamma i utveckling'!R32</f>
        <v>0</v>
      </c>
    </row>
    <row r="127" spans="3:10" s="67" customFormat="1" ht="15.75" hidden="1" customHeight="1" outlineLevel="1" x14ac:dyDescent="0.25">
      <c r="C127" s="84">
        <f>'Gemensamma i utveckling'!S1</f>
        <v>0</v>
      </c>
      <c r="D127" s="91">
        <f>'Gemensamma i utveckling'!S25</f>
        <v>0</v>
      </c>
      <c r="E127" s="92"/>
      <c r="F127" s="71">
        <f>'Gemensamma i utveckling'!S30</f>
        <v>0</v>
      </c>
      <c r="G127" s="92"/>
      <c r="H127" s="92">
        <f>'Gemensamma i utveckling'!S31</f>
        <v>0</v>
      </c>
      <c r="I127" s="92"/>
      <c r="J127" s="93">
        <f>'Gemensamma i utveckling'!S32</f>
        <v>0</v>
      </c>
    </row>
    <row r="128" spans="3:10" s="67" customFormat="1" ht="15.75" hidden="1" customHeight="1" outlineLevel="1" x14ac:dyDescent="0.25">
      <c r="C128" s="84">
        <f>'Gemensamma i utveckling'!T1</f>
        <v>0</v>
      </c>
      <c r="D128" s="91">
        <f>'Gemensamma i utveckling'!T25</f>
        <v>0</v>
      </c>
      <c r="E128" s="92"/>
      <c r="F128" s="71">
        <f>'Gemensamma i utveckling'!T30</f>
        <v>0</v>
      </c>
      <c r="G128" s="92"/>
      <c r="H128" s="92">
        <f>'Gemensamma i utveckling'!T31</f>
        <v>0</v>
      </c>
      <c r="I128" s="92"/>
      <c r="J128" s="93">
        <f>'Gemensamma i utveckling'!T32</f>
        <v>0</v>
      </c>
    </row>
    <row r="129" spans="3:10" s="67" customFormat="1" ht="15.75" hidden="1" customHeight="1" outlineLevel="1" x14ac:dyDescent="0.25">
      <c r="C129" s="84">
        <f>'Gemensamma i utveckling'!U1</f>
        <v>0</v>
      </c>
      <c r="D129" s="91">
        <f>'Gemensamma i utveckling'!U25</f>
        <v>0</v>
      </c>
      <c r="E129" s="92"/>
      <c r="F129" s="71">
        <f>'Gemensamma i utveckling'!U30</f>
        <v>0</v>
      </c>
      <c r="G129" s="92"/>
      <c r="H129" s="92">
        <f>'Gemensamma i utveckling'!U31</f>
        <v>0</v>
      </c>
      <c r="I129" s="92"/>
      <c r="J129" s="93">
        <f>'Gemensamma i utveckling'!U32</f>
        <v>0</v>
      </c>
    </row>
    <row r="130" spans="3:10" s="67" customFormat="1" ht="15.75" hidden="1" customHeight="1" outlineLevel="1" x14ac:dyDescent="0.25">
      <c r="C130" s="84">
        <f>'Gemensamma i utveckling'!V1</f>
        <v>0</v>
      </c>
      <c r="D130" s="91">
        <f>'Gemensamma i utveckling'!V25</f>
        <v>0</v>
      </c>
      <c r="E130" s="92"/>
      <c r="F130" s="71">
        <f>'Gemensamma i utveckling'!V30</f>
        <v>0</v>
      </c>
      <c r="G130" s="92"/>
      <c r="H130" s="92">
        <f>'Gemensamma i utveckling'!V31</f>
        <v>0</v>
      </c>
      <c r="I130" s="92"/>
      <c r="J130" s="93">
        <f>'Gemensamma i utveckling'!V32</f>
        <v>0</v>
      </c>
    </row>
    <row r="131" spans="3:10" ht="15.7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49366.199250000005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utveckling'!F25</f>
        <v>49366.199250000005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utveckling'!N25</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utveckling'!AL25</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3" priority="1" operator="equal">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B0CC-BD94-487B-B119-092A814D647B}">
  <sheetPr>
    <tabColor rgb="FFE7DAC5"/>
  </sheetPr>
  <dimension ref="A1:K165"/>
  <sheetViews>
    <sheetView showZeros="0" workbookViewId="0">
      <selection activeCell="C185" sqref="C185"/>
    </sheetView>
  </sheetViews>
  <sheetFormatPr defaultRowHeight="15" outlineLevelRow="1" x14ac:dyDescent="0.25"/>
  <cols>
    <col min="1" max="1" width="21" customWidth="1"/>
    <col min="3" max="3" width="44.85546875" bestFit="1" customWidth="1"/>
    <col min="4" max="4" width="25.855468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Tjänster'!B27</f>
        <v>Region Jämtland Härjedalen</v>
      </c>
    </row>
    <row r="2" spans="1:11" ht="75.7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9386595.1659904402</v>
      </c>
      <c r="E7" s="87"/>
      <c r="F7" s="88" t="s">
        <v>36</v>
      </c>
      <c r="G7" s="88"/>
      <c r="H7" s="73" t="s">
        <v>37</v>
      </c>
      <c r="I7" s="89"/>
      <c r="J7" s="90" t="s">
        <v>45</v>
      </c>
      <c r="K7" s="40"/>
    </row>
    <row r="8" spans="1:11" ht="14.25" hidden="1" customHeight="1" outlineLevel="1" x14ac:dyDescent="0.25">
      <c r="C8" s="84" t="str">
        <f>'Gemensamma Tjänster'!E2</f>
        <v>Identifierings-tjänster SITHS</v>
      </c>
      <c r="D8" s="91">
        <f>'Gemensamma Tjänster'!E27</f>
        <v>665780.38545979233</v>
      </c>
      <c r="E8" s="92"/>
      <c r="F8" s="71" t="str">
        <f>'Gemensamma Tjänster'!E31</f>
        <v>Kvartal förskott</v>
      </c>
      <c r="G8" s="92"/>
      <c r="H8" s="71" t="str">
        <f>'Gemensamma Tjänster'!E32</f>
        <v>Dec,Mar,Jun,Sep</v>
      </c>
      <c r="I8" s="92"/>
      <c r="J8" s="93" t="str">
        <f>'Gemensamma Tjänster'!E33</f>
        <v>N/A</v>
      </c>
    </row>
    <row r="9" spans="1:11" ht="14.25" hidden="1" customHeight="1" outlineLevel="1" x14ac:dyDescent="0.25">
      <c r="C9" s="84" t="str">
        <f>'Gemensamma Tjänster'!F2</f>
        <v>Katalogtjänster HSA</v>
      </c>
      <c r="D9" s="91">
        <f>'Gemensamma Tjänster'!F27</f>
        <v>84007.030436800094</v>
      </c>
      <c r="E9" s="92"/>
      <c r="F9" s="71" t="str">
        <f>'Gemensamma Tjänster'!F31</f>
        <v>Kvartal förskott</v>
      </c>
      <c r="G9" s="92"/>
      <c r="H9" s="71" t="str">
        <f>'Gemensamma Tjänster'!F32</f>
        <v>Dec,Mar,Jun,Sep</v>
      </c>
      <c r="I9" s="92"/>
      <c r="J9" s="93" t="str">
        <f>'Gemensamma Tjänster'!F33</f>
        <v>N/A</v>
      </c>
    </row>
    <row r="10" spans="1:11" ht="14.25" hidden="1" customHeight="1" outlineLevel="1" x14ac:dyDescent="0.25">
      <c r="C10" s="84" t="str">
        <f>'Gemensamma Tjänster'!G2</f>
        <v>Kommunikations-tjänster Sjunet</v>
      </c>
      <c r="D10" s="91">
        <f>'Gemensamma Tjänster'!G27</f>
        <v>15152.212195657128</v>
      </c>
      <c r="E10" s="92"/>
      <c r="F10" s="71" t="str">
        <f>'Gemensamma Tjänster'!G31</f>
        <v>Kvartal förskott</v>
      </c>
      <c r="G10" s="92"/>
      <c r="H10" s="71" t="str">
        <f>'Gemensamma Tjänster'!G32</f>
        <v>Dec,Mar,Jun,Sep</v>
      </c>
      <c r="I10" s="92"/>
      <c r="J10" s="93" t="str">
        <f>'Gemensamma Tjänster'!G33</f>
        <v>N/A</v>
      </c>
    </row>
    <row r="11" spans="1:11" ht="14.25" hidden="1" customHeight="1" outlineLevel="1" x14ac:dyDescent="0.25">
      <c r="C11" s="84" t="str">
        <f>'Gemensamma Tjänster'!H2</f>
        <v>Säkerhetstjänster gemensam</v>
      </c>
      <c r="D11" s="91">
        <f>'Gemensamma Tjänster'!H27</f>
        <v>147600.34889973252</v>
      </c>
      <c r="E11" s="92"/>
      <c r="F11" s="71" t="str">
        <f>'Gemensamma Tjänster'!H31</f>
        <v>Kvartal förskott</v>
      </c>
      <c r="G11" s="92"/>
      <c r="H11" s="71" t="str">
        <f>'Gemensamma Tjänster'!H32</f>
        <v>Dec,Mar,Jun,Sep</v>
      </c>
      <c r="I11" s="92"/>
      <c r="J11" s="93" t="str">
        <f>'Gemensamma Tjänster'!H33</f>
        <v>N/A</v>
      </c>
    </row>
    <row r="12" spans="1:11" ht="14.25" hidden="1" customHeight="1" outlineLevel="1" x14ac:dyDescent="0.25">
      <c r="C12" s="84" t="str">
        <f>'Gemensamma Tjänster'!I2</f>
        <v>1177 inloggningsportal (e-tjänster)</v>
      </c>
      <c r="D12" s="91">
        <f>'Gemensamma Tjänster'!I27</f>
        <v>1042894.0285986095</v>
      </c>
      <c r="E12" s="92"/>
      <c r="F12" s="71" t="str">
        <f>'Gemensamma Tjänster'!I31</f>
        <v>Kvartal förskott</v>
      </c>
      <c r="G12" s="92"/>
      <c r="H12" s="71" t="str">
        <f>'Gemensamma Tjänster'!I32</f>
        <v>Dec,Mar,Jun,Sep</v>
      </c>
      <c r="I12" s="92"/>
      <c r="J12" s="93" t="str">
        <f>'Gemensamma Tjänster'!I33</f>
        <v>N/A</v>
      </c>
    </row>
    <row r="13" spans="1:11" ht="14.25" hidden="1" customHeight="1" outlineLevel="1" x14ac:dyDescent="0.25">
      <c r="C13" s="84" t="str">
        <f>'Gemensamma Tjänster'!J2</f>
        <v xml:space="preserve">1177 på telefon </v>
      </c>
      <c r="D13" s="91">
        <f>'Gemensamma Tjänster'!J27</f>
        <v>819247.43864949991</v>
      </c>
      <c r="E13" s="92"/>
      <c r="F13" s="71" t="str">
        <f>'Gemensamma Tjänster'!J31</f>
        <v>Kvartal förskott</v>
      </c>
      <c r="G13" s="92"/>
      <c r="H13" s="71" t="str">
        <f>'Gemensamma Tjänster'!J32</f>
        <v>Dec,Mar,Jun,Sep</v>
      </c>
      <c r="I13" s="92"/>
      <c r="J13" s="93" t="str">
        <f>'Gemensamma Tjänster'!J33</f>
        <v>N/A</v>
      </c>
    </row>
    <row r="14" spans="1:11" ht="14.25" hidden="1" customHeight="1" outlineLevel="1" x14ac:dyDescent="0.25">
      <c r="C14" s="84" t="str">
        <f>'Gemensamma Tjänster'!K2</f>
        <v>1177.se</v>
      </c>
      <c r="D14" s="91">
        <f>'Gemensamma Tjänster'!K27</f>
        <v>821917.12206800829</v>
      </c>
      <c r="E14" s="92"/>
      <c r="F14" s="71" t="str">
        <f>'Gemensamma Tjänster'!K31</f>
        <v>Kvartal förskott</v>
      </c>
      <c r="G14" s="92"/>
      <c r="H14" s="71" t="str">
        <f>'Gemensamma Tjänster'!K32</f>
        <v>Dec,Mar,Jun,Sep</v>
      </c>
      <c r="I14" s="92"/>
      <c r="J14" s="93" t="str">
        <f>'Gemensamma Tjänster'!K33</f>
        <v>N/A</v>
      </c>
    </row>
    <row r="15" spans="1:11" ht="14.25" hidden="1" customHeight="1" outlineLevel="1" x14ac:dyDescent="0.25">
      <c r="C15" s="84" t="str">
        <f>'Gemensamma Tjänster'!L2</f>
        <v>Eira 
(biblioteks- konsortium)</v>
      </c>
      <c r="D15" s="91">
        <f>'Gemensamma Tjänster'!L27</f>
        <v>52575.440672966572</v>
      </c>
      <c r="E15" s="92"/>
      <c r="F15" s="71" t="str">
        <f>'Gemensamma Tjänster'!L31</f>
        <v>Kvartal förskott</v>
      </c>
      <c r="G15" s="92"/>
      <c r="H15" s="71" t="str">
        <f>'Gemensamma Tjänster'!L32</f>
        <v>Dec,Mar,Jun,Sep</v>
      </c>
      <c r="I15" s="92"/>
      <c r="J15" s="93" t="str">
        <f>'Gemensamma Tjänster'!L33</f>
        <v>N/A</v>
      </c>
    </row>
    <row r="16" spans="1:11" ht="14.25" hidden="1" customHeight="1" outlineLevel="1" x14ac:dyDescent="0.25">
      <c r="C16" s="84" t="str">
        <f>'Gemensamma Tjänster'!M2</f>
        <v>Elektronisk remiss</v>
      </c>
      <c r="D16" s="91">
        <f>'Gemensamma Tjänster'!M27</f>
        <v>54930.341881224551</v>
      </c>
      <c r="E16" s="92"/>
      <c r="F16" s="71" t="str">
        <f>'Gemensamma Tjänster'!M31</f>
        <v>Kvartal förskott</v>
      </c>
      <c r="G16" s="92"/>
      <c r="H16" s="71" t="str">
        <f>'Gemensamma Tjänster'!M32</f>
        <v>Dec,Mar,Jun,Sep</v>
      </c>
      <c r="I16" s="92"/>
      <c r="J16" s="93" t="str">
        <f>'Gemensamma Tjänster'!M33</f>
        <v>N/A</v>
      </c>
    </row>
    <row r="17" spans="3:10" ht="14.25" hidden="1" customHeight="1" outlineLevel="1" x14ac:dyDescent="0.25">
      <c r="C17" s="84" t="str">
        <f>'Gemensamma Tjänster'!N2</f>
        <v>Födelseanmälan</v>
      </c>
      <c r="D17" s="91">
        <f>'Gemensamma Tjänster'!N27</f>
        <v>38326.604103364196</v>
      </c>
      <c r="E17" s="92"/>
      <c r="F17" s="71" t="str">
        <f>'Gemensamma Tjänster'!N31</f>
        <v>Kvartal förskott</v>
      </c>
      <c r="G17" s="92"/>
      <c r="H17" s="71" t="str">
        <f>'Gemensamma Tjänster'!N32</f>
        <v>Dec,Mar,Jun,Sep</v>
      </c>
      <c r="I17" s="92"/>
      <c r="J17" s="93" t="str">
        <f>'Gemensamma Tjänster'!N33</f>
        <v>N/A</v>
      </c>
    </row>
    <row r="18" spans="3:10" ht="14.25" hidden="1" customHeight="1" outlineLevel="1" x14ac:dyDescent="0.25">
      <c r="C18" s="84" t="str">
        <f>'Gemensamma Tjänster'!O2</f>
        <v>Infektions-verktyget</v>
      </c>
      <c r="D18" s="91">
        <f>'Gemensamma Tjänster'!O27</f>
        <v>127444.35442280947</v>
      </c>
      <c r="E18" s="92"/>
      <c r="F18" s="71" t="str">
        <f>'Gemensamma Tjänster'!O31</f>
        <v>Kvartal förskott</v>
      </c>
      <c r="G18" s="92"/>
      <c r="H18" s="71" t="str">
        <f>'Gemensamma Tjänster'!O32</f>
        <v>Dec,Mar,Jun,Sep</v>
      </c>
      <c r="I18" s="92"/>
      <c r="J18" s="93" t="str">
        <f>'Gemensamma Tjänster'!O33</f>
        <v>N/A</v>
      </c>
    </row>
    <row r="19" spans="3:10" ht="14.25" hidden="1" customHeight="1" outlineLevel="1" x14ac:dyDescent="0.25">
      <c r="C19" s="84" t="str">
        <f>'Gemensamma Tjänster'!P2</f>
        <v>1177 journal</v>
      </c>
      <c r="D19" s="91">
        <f>'Gemensamma Tjänster'!P27</f>
        <v>351717.30603423651</v>
      </c>
      <c r="E19" s="92"/>
      <c r="F19" s="71" t="str">
        <f>'Gemensamma Tjänster'!P31</f>
        <v>Kvartal förskott</v>
      </c>
      <c r="G19" s="92"/>
      <c r="H19" s="71" t="str">
        <f>'Gemensamma Tjänster'!P32</f>
        <v>Dec,Mar,Jun,Sep</v>
      </c>
      <c r="I19" s="92"/>
      <c r="J19" s="93" t="str">
        <f>'Gemensamma Tjänster'!P33</f>
        <v>N/A</v>
      </c>
    </row>
    <row r="20" spans="3:10" ht="14.25" hidden="1" customHeight="1" outlineLevel="1" x14ac:dyDescent="0.25">
      <c r="C20" s="84" t="str">
        <f>'Gemensamma Tjänster'!Q2</f>
        <v>Intygstjänster Webcert</v>
      </c>
      <c r="D20" s="91">
        <f>'Gemensamma Tjänster'!Q27</f>
        <v>187026.31520565145</v>
      </c>
      <c r="E20" s="92"/>
      <c r="F20" s="71" t="str">
        <f>'Gemensamma Tjänster'!Q31</f>
        <v>Kvartal förskott</v>
      </c>
      <c r="G20" s="92"/>
      <c r="H20" s="71" t="str">
        <f>'Gemensamma Tjänster'!Q32</f>
        <v>Dec,Mar,Jun,Sep</v>
      </c>
      <c r="I20" s="92"/>
      <c r="J20" s="93" t="str">
        <f>'Gemensamma Tjänster'!Q33</f>
        <v>N/A</v>
      </c>
    </row>
    <row r="21" spans="3:10" ht="14.25" hidden="1" customHeight="1" outlineLevel="1" x14ac:dyDescent="0.25">
      <c r="C21" s="84" t="str">
        <f>'Gemensamma Tjänster'!R2</f>
        <v>Nationell patientöversikt</v>
      </c>
      <c r="D21" s="91">
        <f>'Gemensamma Tjänster'!R27</f>
        <v>176384.29419425724</v>
      </c>
      <c r="E21" s="92"/>
      <c r="F21" s="71" t="str">
        <f>'Gemensamma Tjänster'!R31</f>
        <v>Kvartal förskott</v>
      </c>
      <c r="G21" s="92"/>
      <c r="H21" s="71" t="str">
        <f>'Gemensamma Tjänster'!R32</f>
        <v>Dec,Mar,Jun,Sep</v>
      </c>
      <c r="I21" s="92"/>
      <c r="J21" s="93" t="str">
        <f>'Gemensamma Tjänster'!R33</f>
        <v>N/A</v>
      </c>
    </row>
    <row r="22" spans="3:10" ht="14.25" hidden="1" customHeight="1" outlineLevel="1" x14ac:dyDescent="0.25">
      <c r="C22" s="84" t="str">
        <f>'Gemensamma Tjänster'!S2</f>
        <v>Pascal</v>
      </c>
      <c r="D22" s="91">
        <f>'Gemensamma Tjänster'!S27</f>
        <v>43001.700563624894</v>
      </c>
      <c r="E22" s="92"/>
      <c r="F22" s="71" t="str">
        <f>'Gemensamma Tjänster'!S31</f>
        <v>Kvartal förskott</v>
      </c>
      <c r="G22" s="92"/>
      <c r="H22" s="71" t="str">
        <f>'Gemensamma Tjänster'!S32</f>
        <v>Dec,Mar,Jun,Sep</v>
      </c>
      <c r="I22" s="92"/>
      <c r="J22" s="93" t="str">
        <f>'Gemensamma Tjänster'!S33</f>
        <v>N/A</v>
      </c>
    </row>
    <row r="23" spans="3:10" ht="14.25" hidden="1" customHeight="1" outlineLevel="1" x14ac:dyDescent="0.25">
      <c r="C23" s="84" t="str">
        <f>'Gemensamma Tjänster'!T2</f>
        <v>Rikshandboken i barnhälsovård</v>
      </c>
      <c r="D23" s="91">
        <f>'Gemensamma Tjänster'!T27</f>
        <v>126627.74368739277</v>
      </c>
      <c r="E23" s="92"/>
      <c r="F23" s="71" t="str">
        <f>'Gemensamma Tjänster'!T31</f>
        <v>Kvartal förskott</v>
      </c>
      <c r="G23" s="92"/>
      <c r="H23" s="71" t="str">
        <f>'Gemensamma Tjänster'!T32</f>
        <v>Dec,Mar,Jun,Sep</v>
      </c>
      <c r="I23" s="92"/>
      <c r="J23" s="93" t="str">
        <f>'Gemensamma Tjänster'!T33</f>
        <v>N/A</v>
      </c>
    </row>
    <row r="24" spans="3:10" ht="14.25" hidden="1" customHeight="1" outlineLevel="1" x14ac:dyDescent="0.25">
      <c r="C24" s="84" t="str">
        <f>'Gemensamma Tjänster'!U2</f>
        <v>1177 högkostnadsskydd</v>
      </c>
      <c r="D24" s="91">
        <f>'Gemensamma Tjänster'!U27</f>
        <v>94714.596147307588</v>
      </c>
      <c r="E24" s="92"/>
      <c r="F24" s="71" t="str">
        <f>'Gemensamma Tjänster'!U31</f>
        <v>Kvartal förskott</v>
      </c>
      <c r="G24" s="92"/>
      <c r="H24" s="71" t="str">
        <f>'Gemensamma Tjänster'!U32</f>
        <v>Dec,Mar,Jun,Sep</v>
      </c>
      <c r="I24" s="92"/>
      <c r="J24" s="93" t="str">
        <f>'Gemensamma Tjänster'!U33</f>
        <v>N/A</v>
      </c>
    </row>
    <row r="25" spans="3:10" ht="14.25" hidden="1" customHeight="1" outlineLevel="1" x14ac:dyDescent="0.25">
      <c r="C25" s="84" t="str">
        <f>'Gemensamma Tjänster'!V2</f>
        <v>1177 för vårdpersonal</v>
      </c>
      <c r="D25" s="91">
        <f>'Gemensamma Tjänster'!V27</f>
        <v>429945.55219689995</v>
      </c>
      <c r="E25" s="92"/>
      <c r="F25" s="71" t="str">
        <f>'Gemensamma Tjänster'!V31</f>
        <v>Kvartal förskott</v>
      </c>
      <c r="G25" s="92"/>
      <c r="H25" s="71" t="str">
        <f>'Gemensamma Tjänster'!V32</f>
        <v>Dec,Mar,Jun,Sep</v>
      </c>
      <c r="I25" s="92"/>
      <c r="J25" s="93" t="str">
        <f>'Gemensamma Tjänster'!V33</f>
        <v>N/A</v>
      </c>
    </row>
    <row r="26" spans="3:10" ht="14.25" hidden="1" customHeight="1" outlineLevel="1" x14ac:dyDescent="0.25">
      <c r="C26" s="84" t="str">
        <f>'Gemensamma Tjänster'!W2</f>
        <v>Svenska informationstjänster för läkemedel (Sil) förvaltning</v>
      </c>
      <c r="D26" s="91">
        <f>'Gemensamma Tjänster'!W27</f>
        <v>254903.16784287716</v>
      </c>
      <c r="E26" s="92"/>
      <c r="F26" s="71" t="str">
        <f>'Gemensamma Tjänster'!W31</f>
        <v>Kvartal förskott</v>
      </c>
      <c r="G26" s="92"/>
      <c r="H26" s="71" t="str">
        <f>'Gemensamma Tjänster'!W32</f>
        <v>Dec,Mar,Jun,Sep</v>
      </c>
      <c r="I26" s="92"/>
      <c r="J26" s="93" t="str">
        <f>'Gemensamma Tjänster'!W33</f>
        <v>N/A</v>
      </c>
    </row>
    <row r="27" spans="3:10" ht="14.25" hidden="1" customHeight="1" outlineLevel="1" x14ac:dyDescent="0.25">
      <c r="C27" s="84" t="str">
        <f>'Gemensamma Tjänster'!X2</f>
        <v>NY! Svenska informationstjänster för läkemedel (Sil) kunskapskällor</v>
      </c>
      <c r="D27" s="91">
        <f>'Gemensamma Tjänster'!X27</f>
        <v>366350.60027234058</v>
      </c>
      <c r="E27" s="92"/>
      <c r="F27" s="71" t="str">
        <f>'Gemensamma Tjänster'!X31</f>
        <v>Kvartal förskott</v>
      </c>
      <c r="G27" s="92"/>
      <c r="H27" s="71" t="str">
        <f>'Gemensamma Tjänster'!X32</f>
        <v>Dec,Mar,Jun,Sep</v>
      </c>
      <c r="I27" s="92"/>
      <c r="J27" s="93" t="str">
        <f>'Gemensamma Tjänster'!X33</f>
        <v>N/A</v>
      </c>
    </row>
    <row r="28" spans="3:10" ht="14.25" hidden="1" customHeight="1" outlineLevel="1" x14ac:dyDescent="0.25">
      <c r="C28" s="84" t="str">
        <f>'Gemensamma Tjänster'!Y2</f>
        <v>Vårdhandboken</v>
      </c>
      <c r="D28" s="91">
        <f>'Gemensamma Tjänster'!Y27</f>
        <v>134304.90536372914</v>
      </c>
      <c r="E28" s="92"/>
      <c r="F28" s="71" t="str">
        <f>'Gemensamma Tjänster'!Y31</f>
        <v>Kvartal förskott</v>
      </c>
      <c r="G28" s="92"/>
      <c r="H28" s="71" t="str">
        <f>'Gemensamma Tjänster'!Y32</f>
        <v>Dec,Mar,Jun,Sep</v>
      </c>
      <c r="I28" s="92"/>
      <c r="J28" s="93" t="str">
        <f>'Gemensamma Tjänster'!Y33</f>
        <v>N/A</v>
      </c>
    </row>
    <row r="29" spans="3:10" ht="14.25" hidden="1" customHeight="1" outlineLevel="1" x14ac:dyDescent="0.25">
      <c r="C29" s="84" t="str">
        <f>'Gemensamma Tjänster'!Z2</f>
        <v>1177 rådgivningsstöd webb</v>
      </c>
      <c r="D29" s="91">
        <f>'Gemensamma Tjänster'!Z27</f>
        <v>108838.89957975892</v>
      </c>
      <c r="E29" s="92"/>
      <c r="F29" s="71" t="str">
        <f>'Gemensamma Tjänster'!Z31</f>
        <v>Kvartal förskott</v>
      </c>
      <c r="G29" s="92"/>
      <c r="H29" s="71" t="str">
        <f>'Gemensamma Tjänster'!Z32</f>
        <v>Dec,Mar,Jun,Sep</v>
      </c>
      <c r="I29" s="92"/>
      <c r="J29" s="93" t="str">
        <f>'Gemensamma Tjänster'!Z33</f>
        <v>N/A</v>
      </c>
    </row>
    <row r="30" spans="3:10" ht="14.25" hidden="1" customHeight="1" outlineLevel="1" x14ac:dyDescent="0.25">
      <c r="C30" s="84" t="str">
        <f>'Gemensamma Tjänster'!AA2</f>
        <v>1177  stöd och behandlings-plattform</v>
      </c>
      <c r="D30" s="91">
        <f>'Gemensamma Tjänster'!AA27</f>
        <v>475448.12313773856</v>
      </c>
      <c r="E30" s="92"/>
      <c r="F30" s="71" t="str">
        <f>'Gemensamma Tjänster'!AA31</f>
        <v>Kvartal förskott</v>
      </c>
      <c r="G30" s="92"/>
      <c r="H30" s="71" t="str">
        <f>'Gemensamma Tjänster'!AA32</f>
        <v>Dec,Mar,Jun,Sep</v>
      </c>
      <c r="I30" s="92"/>
      <c r="J30" s="93" t="str">
        <f>'Gemensamma Tjänster'!AA33</f>
        <v>N/A</v>
      </c>
    </row>
    <row r="31" spans="3:10" ht="14.25" hidden="1" customHeight="1" outlineLevel="1" x14ac:dyDescent="0.25">
      <c r="C31" s="84" t="str">
        <f>'Gemensamma Tjänster'!AB2</f>
        <v>Utomläns- fakturering</v>
      </c>
      <c r="D31" s="91">
        <f>'Gemensamma Tjänster'!AB27</f>
        <v>47870.742073547051</v>
      </c>
      <c r="E31" s="92"/>
      <c r="F31" s="71" t="str">
        <f>'Gemensamma Tjänster'!AB31</f>
        <v>Kvartal förskott</v>
      </c>
      <c r="G31" s="92"/>
      <c r="H31" s="71" t="str">
        <f>'Gemensamma Tjänster'!AB32</f>
        <v>Dec,Mar,Jun,Sep</v>
      </c>
      <c r="I31" s="92"/>
      <c r="J31" s="93" t="str">
        <f>'Gemensamma Tjänster'!AB33</f>
        <v>N/A</v>
      </c>
    </row>
    <row r="32" spans="3:10" ht="14.25" hidden="1" customHeight="1" outlineLevel="1" x14ac:dyDescent="0.25">
      <c r="C32" s="84" t="str">
        <f>'Gemensamma Tjänster'!AC2</f>
        <v>Gemensam infrastruktur</v>
      </c>
      <c r="D32" s="91">
        <f>'Gemensamma Tjänster'!AC27</f>
        <v>1058860.3516049208</v>
      </c>
      <c r="E32" s="92"/>
      <c r="F32" s="71" t="str">
        <f>'Gemensamma Tjänster'!AC31</f>
        <v>Kvartal förskott</v>
      </c>
      <c r="G32" s="92"/>
      <c r="H32" s="71" t="str">
        <f>'Gemensamma Tjänster'!AC32</f>
        <v>Dec,Mar,Jun,Sep</v>
      </c>
      <c r="I32" s="92"/>
      <c r="J32" s="93" t="str">
        <f>'Gemensamma Tjänster'!AC33</f>
        <v>N/A</v>
      </c>
    </row>
    <row r="33" spans="3:10" ht="14.25" hidden="1" customHeight="1" outlineLevel="1" x14ac:dyDescent="0.25">
      <c r="C33" s="84" t="str">
        <f>'Gemensamma Tjänster'!AD2</f>
        <v>Gemensam arkitektur</v>
      </c>
      <c r="D33" s="91">
        <f>'Gemensamma Tjänster'!AD27</f>
        <v>306362.74578919227</v>
      </c>
      <c r="E33" s="92"/>
      <c r="F33" s="71" t="str">
        <f>'Gemensamma Tjänster'!AD31</f>
        <v>Kvartal förskott</v>
      </c>
      <c r="G33" s="92"/>
      <c r="H33" s="71" t="str">
        <f>'Gemensamma Tjänster'!AD32</f>
        <v>Dec,Mar,Jun,Sep</v>
      </c>
      <c r="I33" s="92"/>
      <c r="J33" s="93" t="str">
        <f>'Gemensamma Tjänster'!AD33</f>
        <v>N/A</v>
      </c>
    </row>
    <row r="34" spans="3:10" ht="14.25" hidden="1" customHeight="1" outlineLevel="1" x14ac:dyDescent="0.25">
      <c r="C34" s="84" t="str">
        <f>'Gemensamma Tjänster'!AE2</f>
        <v>1177 listning</v>
      </c>
      <c r="D34" s="91">
        <f>'Gemensamma Tjänster'!AE27</f>
        <v>79843.093891949931</v>
      </c>
      <c r="E34" s="92"/>
      <c r="F34" s="71" t="str">
        <f>'Gemensamma Tjänster'!AE31</f>
        <v>Kvartal förskott</v>
      </c>
      <c r="G34" s="92"/>
      <c r="H34" s="71" t="str">
        <f>'Gemensamma Tjänster'!AE32</f>
        <v>Dec,Mar,Jun,Sep</v>
      </c>
      <c r="I34" s="92"/>
      <c r="J34" s="93" t="str">
        <f>'Gemensamma Tjänster'!AE33</f>
        <v>N/A</v>
      </c>
    </row>
    <row r="35" spans="3:10" ht="14.25" hidden="1" customHeight="1" outlineLevel="1" x14ac:dyDescent="0.25">
      <c r="C35" s="84" t="str">
        <f>'Gemensamma Tjänster'!AF2</f>
        <v>Legitimeringstjänst IdP för medarbetare gemensam</v>
      </c>
      <c r="D35" s="91">
        <f>'Gemensamma Tjänster'!AF27</f>
        <v>242431.16197928487</v>
      </c>
      <c r="E35" s="92"/>
      <c r="F35" s="71" t="str">
        <f>'Gemensamma Tjänster'!AF31</f>
        <v>Kvartal förskott</v>
      </c>
      <c r="G35" s="92"/>
      <c r="H35" s="71" t="str">
        <f>'Gemensamma Tjänster'!AF32</f>
        <v>Dec,Mar,Jun,Sep</v>
      </c>
      <c r="I35" s="92"/>
      <c r="J35" s="93" t="str">
        <f>'Gemensamma Tjänster'!AF33</f>
        <v>N/A</v>
      </c>
    </row>
    <row r="36" spans="3:10" ht="14.25" hidden="1" customHeight="1" outlineLevel="1" x14ac:dyDescent="0.25">
      <c r="C36" s="84" t="str">
        <f>'Gemensamma Tjänster'!AG2</f>
        <v>Överskjutande SMS &amp; Inloggnings-kostnader Prel</v>
      </c>
      <c r="D36" s="91">
        <f>'Gemensamma Tjänster'!AG27</f>
        <v>382955.24296493258</v>
      </c>
      <c r="E36" s="92"/>
      <c r="F36" s="71" t="str">
        <f>'Gemensamma Tjänster'!AG31</f>
        <v>Överskjutande utöver 18,2 mkr</v>
      </c>
      <c r="G36" s="92"/>
      <c r="H36" s="71" t="str">
        <f>'Gemensamma Tjänster'!AG32</f>
        <v>Efter årsslut 2025</v>
      </c>
      <c r="I36" s="92"/>
      <c r="J36" s="93" t="str">
        <f>'Gemensamma Tjänster'!AG33</f>
        <v>Utfall 2024</v>
      </c>
    </row>
    <row r="37" spans="3:10" ht="14.25" hidden="1" customHeight="1" outlineLevel="1" x14ac:dyDescent="0.25">
      <c r="C37" s="84" t="str">
        <f>'Gemensamma Tjänster'!AH2</f>
        <v xml:space="preserve">1177 tidbokning
</v>
      </c>
      <c r="D37" s="91">
        <f>'Gemensamma Tjänster'!AH27</f>
        <v>199799.57445498407</v>
      </c>
      <c r="E37" s="92"/>
      <c r="F37" s="71" t="str">
        <f>'Gemensamma Tjänster'!AH31</f>
        <v>Kvartal förskott</v>
      </c>
      <c r="G37" s="92"/>
      <c r="H37" s="71" t="str">
        <f>'Gemensamma Tjänster'!AH32</f>
        <v>Dec,Mar,Jun,Sep</v>
      </c>
      <c r="I37" s="92"/>
      <c r="J37" s="93" t="str">
        <f>'Gemensamma Tjänster'!AH33</f>
        <v>N/A</v>
      </c>
    </row>
    <row r="38" spans="3:10" ht="14.25" hidden="1" customHeight="1" outlineLevel="1" x14ac:dyDescent="0.25">
      <c r="C38" s="84" t="str">
        <f>'Gemensamma Tjänster'!AI2</f>
        <v>Personuppgifts- tjänst 
gemensam</v>
      </c>
      <c r="D38" s="91">
        <f>'Gemensamma Tjänster'!AI27</f>
        <v>77280.143928725302</v>
      </c>
      <c r="E38" s="92"/>
      <c r="F38" s="71" t="str">
        <f>'Gemensamma Tjänster'!AI31</f>
        <v>Kvartal förskott</v>
      </c>
      <c r="G38" s="92"/>
      <c r="H38" s="71" t="str">
        <f>'Gemensamma Tjänster'!AI32</f>
        <v>Dec,Mar,Jun,Sep</v>
      </c>
      <c r="I38" s="92"/>
      <c r="J38" s="93" t="str">
        <f>'Gemensamma Tjänster'!AI33</f>
        <v>Gemensam från 2025</v>
      </c>
    </row>
    <row r="39" spans="3:10" ht="14.25" hidden="1" customHeight="1" outlineLevel="1" x14ac:dyDescent="0.25">
      <c r="C39" s="84" t="str">
        <f>'Gemensamma Tjänster'!AJ2</f>
        <v>1177 formulär- hantering gemensam</v>
      </c>
      <c r="D39" s="91">
        <f>'Gemensamma Tjänster'!AJ27</f>
        <v>39365.042908193849</v>
      </c>
      <c r="E39" s="92"/>
      <c r="F39" s="71" t="str">
        <f>'Gemensamma Tjänster'!AJ31</f>
        <v>Kvartal förskott</v>
      </c>
      <c r="G39" s="92"/>
      <c r="H39" s="71" t="str">
        <f>'Gemensamma Tjänster'!AJ32</f>
        <v>Dec,Mar,Jun,Sep</v>
      </c>
      <c r="I39" s="92"/>
      <c r="J39" s="93" t="str">
        <f>'Gemensamma Tjänster'!AJ33</f>
        <v>Gemensam del från Q2-2025</v>
      </c>
    </row>
    <row r="40" spans="3:10" ht="14.25" hidden="1" customHeight="1" outlineLevel="1" x14ac:dyDescent="0.25">
      <c r="C40" s="84" t="str">
        <f>'Gemensamma Tjänster'!AK2</f>
        <v>UMO (Youmo)</v>
      </c>
      <c r="D40" s="91">
        <f>'Gemensamma Tjänster'!AK27</f>
        <v>253887.33993131417</v>
      </c>
      <c r="E40" s="92"/>
      <c r="F40" s="71" t="str">
        <f>'Gemensamma Tjänster'!AK31</f>
        <v>Kvartal förskott</v>
      </c>
      <c r="G40" s="92"/>
      <c r="H40" s="71" t="str">
        <f>'Gemensamma Tjänster'!AK32</f>
        <v>Dec,Mar,Jun,Sep</v>
      </c>
      <c r="I40" s="92"/>
      <c r="J40" s="93" t="str">
        <f>'Gemensamma Tjänster'!AK33</f>
        <v>N/A</v>
      </c>
    </row>
    <row r="41" spans="3:10" ht="14.25" hidden="1" customHeight="1" outlineLevel="1" x14ac:dyDescent="0.25">
      <c r="C41" s="84" t="str">
        <f>'Gemensamma Tjänster'!AL2</f>
        <v>NMI/MDR
NY!</v>
      </c>
      <c r="D41" s="91">
        <f>'Gemensamma Tjänster'!AL27</f>
        <v>78801.214849115568</v>
      </c>
      <c r="E41" s="92"/>
      <c r="F41" s="71" t="str">
        <f>'Gemensamma Tjänster'!AL31</f>
        <v>Kvartal förskott</v>
      </c>
      <c r="G41" s="92"/>
      <c r="H41" s="71" t="str">
        <f>'Gemensamma Tjänster'!AL32</f>
        <v>Dec,Mar,Jun,Sep</v>
      </c>
      <c r="I41" s="92"/>
      <c r="J41" s="93" t="str">
        <f>'Gemensamma Tjänster'!AL33</f>
        <v>N/A</v>
      </c>
    </row>
    <row r="42" spans="3:10" ht="14.25" hidden="1" customHeight="1" outlineLevel="1" x14ac:dyDescent="0.25">
      <c r="C42" s="84">
        <f>'Gemensamma Tjänster'!AM2</f>
        <v>0</v>
      </c>
      <c r="D42" s="91">
        <f>'Gemensamma Tjänster'!AM27</f>
        <v>0</v>
      </c>
      <c r="E42" s="92"/>
      <c r="F42" s="71">
        <f>'Gemensamma Tjänster'!AM31</f>
        <v>0</v>
      </c>
      <c r="G42" s="92"/>
      <c r="H42" s="71">
        <f>'Gemensamma Tjänster'!AM32</f>
        <v>0</v>
      </c>
      <c r="I42" s="92"/>
      <c r="J42" s="93">
        <f>'Gemensamma Tjänster'!AM33</f>
        <v>0</v>
      </c>
    </row>
    <row r="43" spans="3:10" ht="14.25" hidden="1" customHeight="1" outlineLevel="1" x14ac:dyDescent="0.25">
      <c r="C43" s="84">
        <f>'Gemensamma Tjänster'!AN2</f>
        <v>0</v>
      </c>
      <c r="D43" s="91">
        <f>'Gemensamma Tjänster'!AN27</f>
        <v>0</v>
      </c>
      <c r="E43" s="92"/>
      <c r="F43" s="71">
        <f>'Gemensamma Tjänster'!AN31</f>
        <v>0</v>
      </c>
      <c r="G43" s="92"/>
      <c r="H43" s="71">
        <f>'Gemensamma Tjänster'!AN32</f>
        <v>0</v>
      </c>
      <c r="I43" s="92"/>
      <c r="J43" s="93">
        <f>'Gemensamma Tjänster'!AN33</f>
        <v>0</v>
      </c>
    </row>
    <row r="44" spans="3:10" ht="14.25" hidden="1" customHeight="1" outlineLevel="1" x14ac:dyDescent="0.25">
      <c r="C44" s="84">
        <f>'Gemensamma Tjänster'!AO2</f>
        <v>0</v>
      </c>
      <c r="D44" s="91">
        <f>'Gemensamma Tjänster'!AO27</f>
        <v>0</v>
      </c>
      <c r="E44" s="92"/>
      <c r="F44" s="71">
        <f>'Gemensamma Tjänster'!AO31</f>
        <v>0</v>
      </c>
      <c r="G44" s="92"/>
      <c r="H44" s="71">
        <f>'Gemensamma Tjänster'!AO32</f>
        <v>0</v>
      </c>
      <c r="I44" s="92"/>
      <c r="J44" s="93">
        <f>'Gemensamma Tjänster'!AO33</f>
        <v>0</v>
      </c>
    </row>
    <row r="45" spans="3:10" ht="14.25" hidden="1" customHeight="1" outlineLevel="1" x14ac:dyDescent="0.25">
      <c r="C45" s="84">
        <f>'Gemensamma Tjänster'!AP2</f>
        <v>0</v>
      </c>
      <c r="D45" s="91">
        <f>'Gemensamma Tjänster'!AP27</f>
        <v>0</v>
      </c>
      <c r="E45" s="92"/>
      <c r="F45" s="71">
        <f>'Gemensamma Tjänster'!AP31</f>
        <v>0</v>
      </c>
      <c r="G45" s="92"/>
      <c r="H45" s="71">
        <f>'Gemensamma Tjänster'!AP32</f>
        <v>0</v>
      </c>
      <c r="I45" s="92"/>
      <c r="J45" s="93">
        <f>'Gemensamma Tjänster'!AP33</f>
        <v>0</v>
      </c>
    </row>
    <row r="46" spans="3:10" ht="14.25" hidden="1" customHeight="1" outlineLevel="1" x14ac:dyDescent="0.25">
      <c r="C46" s="84">
        <f>'Gemensamma Tjänster'!AQ2</f>
        <v>0</v>
      </c>
      <c r="D46" s="91">
        <f>'Gemensamma Tjänster'!AQ27</f>
        <v>0</v>
      </c>
      <c r="E46" s="92"/>
      <c r="F46" s="71">
        <f>'Gemensamma Tjänster'!AQ31</f>
        <v>0</v>
      </c>
      <c r="G46" s="92"/>
      <c r="H46" s="71">
        <f>'Gemensamma Tjänster'!AQ32</f>
        <v>0</v>
      </c>
      <c r="I46" s="92"/>
      <c r="J46" s="93">
        <f>'Gemensamma Tjänster'!AQ33</f>
        <v>0</v>
      </c>
    </row>
    <row r="47" spans="3:10" ht="14.25" hidden="1" customHeight="1" outlineLevel="1" x14ac:dyDescent="0.25">
      <c r="C47" s="84">
        <f>'Gemensamma Tjänster'!AR2</f>
        <v>0</v>
      </c>
      <c r="D47" s="91">
        <f>'Gemensamma Tjänster'!AR27</f>
        <v>0</v>
      </c>
      <c r="E47" s="92"/>
      <c r="F47" s="71">
        <f>'Gemensamma Tjänster'!AR31</f>
        <v>0</v>
      </c>
      <c r="G47" s="92"/>
      <c r="H47" s="71">
        <f>'Gemensamma Tjänster'!AR32</f>
        <v>0</v>
      </c>
      <c r="I47" s="92"/>
      <c r="J47" s="93">
        <f>'Gemensamma Tjänster'!AR33</f>
        <v>0</v>
      </c>
    </row>
    <row r="48" spans="3:10" ht="14.25" hidden="1" customHeight="1" outlineLevel="1" x14ac:dyDescent="0.25">
      <c r="C48" s="84">
        <f>'Gemensamma Tjänster'!AS2</f>
        <v>0</v>
      </c>
      <c r="D48" s="91">
        <f>'Gemensamma Tjänster'!AS27</f>
        <v>0</v>
      </c>
      <c r="E48" s="92"/>
      <c r="F48" s="71">
        <f>'Gemensamma Tjänster'!AS31</f>
        <v>0</v>
      </c>
      <c r="G48" s="92"/>
      <c r="H48" s="71">
        <f>'Gemensamma Tjänster'!AS32</f>
        <v>0</v>
      </c>
      <c r="I48" s="92"/>
      <c r="J48" s="93">
        <f>'Gemensamma Tjänster'!AS33</f>
        <v>0</v>
      </c>
    </row>
    <row r="49" spans="3:10" ht="14.25" hidden="1" customHeight="1" outlineLevel="1" x14ac:dyDescent="0.25">
      <c r="C49" s="84">
        <f>'Gemensamma Tjänster'!AT2</f>
        <v>0</v>
      </c>
      <c r="D49" s="91">
        <f>'Gemensamma Tjänster'!AT27</f>
        <v>0</v>
      </c>
      <c r="E49" s="92"/>
      <c r="F49" s="71">
        <f>'Gemensamma Tjänster'!AT31</f>
        <v>0</v>
      </c>
      <c r="G49" s="92"/>
      <c r="H49" s="71">
        <f>'Gemensamma Tjänster'!AT32</f>
        <v>0</v>
      </c>
      <c r="I49" s="92"/>
      <c r="J49" s="93">
        <f>'Gemensamma Tjänster'!AT33</f>
        <v>0</v>
      </c>
    </row>
    <row r="50" spans="3:10" ht="14.25" hidden="1" customHeight="1" outlineLevel="1" x14ac:dyDescent="0.25">
      <c r="C50" s="84">
        <f>'Gemensamma Tjänster'!AU2</f>
        <v>0</v>
      </c>
      <c r="D50" s="91">
        <f>'Gemensamma Tjänster'!AU27</f>
        <v>0</v>
      </c>
      <c r="E50" s="92"/>
      <c r="F50" s="71">
        <f>'Gemensamma Tjänster'!AU31</f>
        <v>0</v>
      </c>
      <c r="G50" s="92"/>
      <c r="H50" s="71">
        <f>'Gemensamma Tjänster'!AU32</f>
        <v>0</v>
      </c>
      <c r="I50" s="92"/>
      <c r="J50" s="93">
        <f>'Gemensamma Tjänster'!AU33</f>
        <v>0</v>
      </c>
    </row>
    <row r="51" spans="3:10" ht="14.25" hidden="1" customHeight="1" outlineLevel="1" x14ac:dyDescent="0.25">
      <c r="C51" s="84">
        <f>'Gemensamma Tjänster'!AV2</f>
        <v>0</v>
      </c>
      <c r="D51" s="91">
        <f>'Gemensamma Tjänster'!AV27</f>
        <v>0</v>
      </c>
      <c r="E51" s="92"/>
      <c r="F51" s="71">
        <f>'Gemensamma Tjänster'!AV31</f>
        <v>0</v>
      </c>
      <c r="G51" s="92"/>
      <c r="H51" s="71">
        <f>'Gemensamma Tjänster'!AV32</f>
        <v>0</v>
      </c>
      <c r="I51" s="92"/>
      <c r="J51" s="93">
        <f>'Gemensamma Tjänster'!AV33</f>
        <v>0</v>
      </c>
    </row>
    <row r="52" spans="3:10" ht="14.25" hidden="1" customHeight="1" outlineLevel="1" x14ac:dyDescent="0.25">
      <c r="C52" s="84">
        <f>'Gemensamma Tjänster'!AW2</f>
        <v>0</v>
      </c>
      <c r="D52" s="91">
        <f>'Gemensamma Tjänster'!AW27</f>
        <v>0</v>
      </c>
      <c r="E52" s="92"/>
      <c r="F52" s="71">
        <f>'Gemensamma Tjänster'!AW31</f>
        <v>0</v>
      </c>
      <c r="G52" s="92"/>
      <c r="H52" s="71">
        <f>'Gemensamma Tjänster'!AW32</f>
        <v>0</v>
      </c>
      <c r="I52" s="92"/>
      <c r="J52" s="93">
        <f>'Gemensamma Tjänster'!AW33</f>
        <v>0</v>
      </c>
    </row>
    <row r="53" spans="3:10" ht="14.25" hidden="1" customHeight="1" outlineLevel="1" x14ac:dyDescent="0.25">
      <c r="C53" s="84">
        <f>'Gemensamma Tjänster'!AX2</f>
        <v>0</v>
      </c>
      <c r="D53" s="91">
        <f>'Gemensamma Tjänster'!AX27</f>
        <v>0</v>
      </c>
      <c r="E53" s="92"/>
      <c r="F53" s="71">
        <f>'Gemensamma Tjänster'!AX31</f>
        <v>0</v>
      </c>
      <c r="G53" s="92"/>
      <c r="H53" s="71">
        <f>'Gemensamma Tjänster'!AX32</f>
        <v>0</v>
      </c>
      <c r="I53" s="92"/>
      <c r="J53" s="93">
        <f>'Gemensamma Tjänster'!AX33</f>
        <v>0</v>
      </c>
    </row>
    <row r="54" spans="3:10" ht="14.25" hidden="1" customHeight="1" outlineLevel="1" x14ac:dyDescent="0.25">
      <c r="C54" s="84">
        <f>'Gemensamma Tjänster'!AY2</f>
        <v>0</v>
      </c>
      <c r="D54" s="91">
        <f>'Gemensamma Tjänster'!AY27</f>
        <v>0</v>
      </c>
      <c r="E54" s="92"/>
      <c r="F54" s="71">
        <f>'Gemensamma Tjänster'!AY31</f>
        <v>0</v>
      </c>
      <c r="G54" s="92"/>
      <c r="H54" s="71">
        <f>'Gemensamma Tjänster'!AY32</f>
        <v>0</v>
      </c>
      <c r="I54" s="92"/>
      <c r="J54" s="93">
        <f>'Gemensamma Tjänster'!AY33</f>
        <v>0</v>
      </c>
    </row>
    <row r="55" spans="3:10" ht="14.25" hidden="1" customHeight="1" outlineLevel="1" thickBot="1" x14ac:dyDescent="0.3">
      <c r="C55" s="94">
        <f>'Gemensamma Tjänster'!AZ2</f>
        <v>0</v>
      </c>
      <c r="D55" s="95">
        <f>'Gemensamma Tjänster'!AZ27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2534243.0638341019</v>
      </c>
      <c r="E58" s="87"/>
      <c r="F58" s="87" t="s">
        <v>39</v>
      </c>
      <c r="G58" s="87"/>
      <c r="H58" s="87"/>
      <c r="I58" s="87"/>
      <c r="J58" s="99"/>
    </row>
    <row r="59" spans="3:10" ht="30" hidden="1" outlineLevel="1" x14ac:dyDescent="0.25">
      <c r="C59" s="84" t="str">
        <f>'Valbara Tjänster'!F1</f>
        <v>Legitimerings-tjänst IdP för medarbetare Bas (valbar)</v>
      </c>
      <c r="D59" s="91">
        <f>'Valbara Tjänster'!F23</f>
        <v>21109.337340000002</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Tjänster'!N23</f>
        <v>21109.337340000002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Tjänster'!R23</f>
        <v>21109.337340000002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Tjänster'!Z23</f>
        <v>155680.693</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Tjänster'!AH23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Tjänster'!AL23</f>
        <v>255659.28</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Tjänster'!AP23</f>
        <v>797560.90260000003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Tjänster'!AT23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Tjänster'!AX23</f>
        <v>808134.64512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Tjänster'!BB23</f>
        <v>104875.9726882504</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Tjänster'!BF23</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Tjänster'!BR23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Tjänster'!BV23</f>
        <v>0</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Tjänster'!BZ23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Tjänster'!CD23</f>
        <v>59687.335327671382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Tjänster'!CH23</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Tjänster'!CL23</f>
        <v>182947.59028000003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Tjänster'!CP23</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Tjänster'!CT23</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Tjänster'!CX23</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Tjänster'!DB23</f>
        <v>74452.632798179999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Tjänster'!DF23</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Tjänster'!DJ23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Tjänster'!DN23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Tjänster'!DR23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Tjänster'!DV23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Tjänster'!DZ23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Tjänster'!ED23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Tjänster'!EH23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Tjänster'!EL23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Tjänster'!EP23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Tjänster'!ET23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Tjänster'!EX23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Tjänster'!FB23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Tjänster'!FF23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Tjänster'!FJ23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Tjänster'!FN23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Tjänster'!FR23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Tjänster'!FV23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Tjänster'!FZ23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Tjänster'!GD23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Tjänster'!GH23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Tjänster'!GL23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Tjänster'!GP23</f>
        <v>0</v>
      </c>
      <c r="E107" s="96"/>
      <c r="F107" s="72">
        <f>'Valbara Tjänster'!GP27</f>
        <v>0</v>
      </c>
      <c r="G107" s="96"/>
      <c r="H107" s="72">
        <f>'Valbara Tjänster'!GP28</f>
        <v>0</v>
      </c>
      <c r="I107" s="96"/>
      <c r="J107" s="162">
        <f>'Valbara Tjänster'!GP29</f>
        <v>0</v>
      </c>
    </row>
    <row r="108" spans="3:10" ht="14.25" hidden="1" customHeight="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562865.82035082544</v>
      </c>
      <c r="E110" s="87"/>
      <c r="F110" s="70" t="s">
        <v>39</v>
      </c>
      <c r="G110" s="88"/>
      <c r="H110" s="101"/>
      <c r="I110" s="87"/>
      <c r="J110" s="99"/>
    </row>
    <row r="111" spans="3:10" ht="14.25" hidden="1" customHeight="1" outlineLevel="1" x14ac:dyDescent="0.25">
      <c r="C111" s="84" t="str">
        <f>'Gemensamma i utveckling'!C1</f>
        <v>Utvecklingsram 2025</v>
      </c>
      <c r="D111" s="91">
        <f>'Gemensamma i utveckling'!C26</f>
        <v>562865.82035082544</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utveckling'!F26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utveckling'!I26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utveckling'!J26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utveckling'!K26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utveckling'!L26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utveckling'!M26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utveckling'!N26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utveckling'!O26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utveckling'!P26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utveckling'!Q26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utveckling'!R26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utveckling'!S26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utveckling'!T26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utveckling'!U26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utveckling'!V26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27130.241250000003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utveckling'!F26</f>
        <v>27130.241250000003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utveckling'!J26</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utveckling'!N26</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utveckling'!R26</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utveckling'!V26</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utveckling'!Z26</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utveckling'!AD26</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utveckling'!AH26</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utveckling'!AL26</f>
        <v>0</v>
      </c>
      <c r="E143" s="92"/>
      <c r="F143" s="92">
        <f>'Valbara i utveckling'!AL30</f>
        <v>0</v>
      </c>
      <c r="G143" s="92"/>
      <c r="H143" s="92">
        <f>'Valbara i utveckling'!AL31</f>
        <v>0</v>
      </c>
      <c r="I143" s="92"/>
      <c r="J143" s="93">
        <f>'Valbara i utveckling'!AL32</f>
        <v>0</v>
      </c>
    </row>
    <row r="144" spans="3:10" hidden="1" outlineLevel="1" x14ac:dyDescent="0.25">
      <c r="C144" s="84">
        <f>'Valbara i utveckling'!AP1</f>
        <v>0</v>
      </c>
      <c r="D144" s="91">
        <f>'Valbara i utveckling'!AP26</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utveckling'!AT26</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utveckling'!AX26</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utveckling'!BB26</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utveckling'!BF26</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utveckling'!BJ26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utveckling'!BN26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utveckling'!BR26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utveckling'!BV26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utveckling'!BZ26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utveckling'!CD26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utveckling'!CH26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utveckling'!CL26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utveckling'!CP26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utveckling'!CT26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utveckling'!CX26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utveckling'!DB26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utveckling'!DF26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utveckling'!DJ26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utveckling'!DN26</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2" priority="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943F2-E1FA-498F-A7B2-8ED212F772F0}">
  <sheetPr>
    <tabColor rgb="FFE7DAC5"/>
  </sheetPr>
  <dimension ref="A1:K165"/>
  <sheetViews>
    <sheetView showZeros="0" workbookViewId="0">
      <selection activeCell="B186" sqref="B186"/>
    </sheetView>
  </sheetViews>
  <sheetFormatPr defaultRowHeight="15" outlineLevelRow="1" x14ac:dyDescent="0.25"/>
  <cols>
    <col min="1" max="1" width="21" customWidth="1"/>
    <col min="3" max="3" width="44.85546875" bestFit="1" customWidth="1"/>
    <col min="4" max="4" width="26.425781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Tjänster'!B10</f>
        <v>Region Uppsala</v>
      </c>
    </row>
    <row r="2" spans="1:11" ht="92.25" customHeight="1" x14ac:dyDescent="0.4">
      <c r="C2" s="337" t="s">
        <v>57</v>
      </c>
      <c r="D2" s="338"/>
      <c r="E2" s="338"/>
      <c r="F2" s="338"/>
      <c r="G2" s="338"/>
      <c r="H2" s="338"/>
      <c r="I2" s="338"/>
      <c r="J2" s="339"/>
    </row>
    <row r="3" spans="1:11" ht="16.5"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21" x14ac:dyDescent="0.25">
      <c r="A7" s="343"/>
      <c r="C7" s="104" t="s">
        <v>30</v>
      </c>
      <c r="D7" s="105">
        <f>SUM(D8:D55)</f>
        <v>29275513.961460397</v>
      </c>
      <c r="E7" s="106"/>
      <c r="F7" s="107" t="s">
        <v>36</v>
      </c>
      <c r="G7" s="107"/>
      <c r="H7" s="108" t="s">
        <v>37</v>
      </c>
      <c r="I7" s="109"/>
      <c r="J7" s="110" t="s">
        <v>45</v>
      </c>
      <c r="K7" s="40"/>
    </row>
    <row r="8" spans="1:11" hidden="1" outlineLevel="1" x14ac:dyDescent="0.25">
      <c r="C8" s="111" t="str">
        <f>'Gemensamma Tjänster'!E2</f>
        <v>Identifierings-tjänster SITHS</v>
      </c>
      <c r="D8" s="112">
        <f>'Gemensamma Tjänster'!E10</f>
        <v>2055572.4721132973</v>
      </c>
      <c r="E8" s="52"/>
      <c r="F8" s="113" t="str">
        <f>'Gemensamma Tjänster'!E31</f>
        <v>Kvartal förskott</v>
      </c>
      <c r="G8" s="52"/>
      <c r="H8" s="113" t="str">
        <f>'Gemensamma Tjänster'!E32</f>
        <v>Dec,Mar,Jun,Sep</v>
      </c>
      <c r="I8" s="52"/>
      <c r="J8" s="114" t="str">
        <f>'Gemensamma Tjänster'!E33</f>
        <v>N/A</v>
      </c>
    </row>
    <row r="9" spans="1:11" hidden="1" outlineLevel="1" x14ac:dyDescent="0.25">
      <c r="C9" s="111" t="str">
        <f>'Gemensamma Tjänster'!F2</f>
        <v>Katalogtjänster HSA</v>
      </c>
      <c r="D9" s="112">
        <f>'Gemensamma Tjänster'!F10</f>
        <v>259368.6191440057</v>
      </c>
      <c r="E9" s="52"/>
      <c r="F9" s="113" t="str">
        <f>'Gemensamma Tjänster'!F31</f>
        <v>Kvartal förskott</v>
      </c>
      <c r="G9" s="52"/>
      <c r="H9" s="113" t="str">
        <f>'Gemensamma Tjänster'!F32</f>
        <v>Dec,Mar,Jun,Sep</v>
      </c>
      <c r="I9" s="52"/>
      <c r="J9" s="114" t="str">
        <f>'Gemensamma Tjänster'!F33</f>
        <v>N/A</v>
      </c>
    </row>
    <row r="10" spans="1:11" hidden="1" outlineLevel="1" x14ac:dyDescent="0.25">
      <c r="C10" s="111" t="str">
        <f>'Gemensamma Tjänster'!G2</f>
        <v>Kommunikations-tjänster Sjunet</v>
      </c>
      <c r="D10" s="112">
        <f>'Gemensamma Tjänster'!G10</f>
        <v>46781.898297442654</v>
      </c>
      <c r="E10" s="52"/>
      <c r="F10" s="113" t="str">
        <f>'Gemensamma Tjänster'!G31</f>
        <v>Kvartal förskott</v>
      </c>
      <c r="G10" s="52"/>
      <c r="H10" s="113" t="str">
        <f>'Gemensamma Tjänster'!G32</f>
        <v>Dec,Mar,Jun,Sep</v>
      </c>
      <c r="I10" s="52"/>
      <c r="J10" s="114" t="str">
        <f>'Gemensamma Tjänster'!G33</f>
        <v>N/A</v>
      </c>
    </row>
    <row r="11" spans="1:11" hidden="1" outlineLevel="1" x14ac:dyDescent="0.25">
      <c r="C11" s="111" t="str">
        <f>'Gemensamma Tjänster'!H2</f>
        <v>Säkerhetstjänster gemensam</v>
      </c>
      <c r="D11" s="112">
        <f>'Gemensamma Tjänster'!H10</f>
        <v>455710.65278992278</v>
      </c>
      <c r="E11" s="52"/>
      <c r="F11" s="113" t="str">
        <f>'Gemensamma Tjänster'!H31</f>
        <v>Kvartal förskott</v>
      </c>
      <c r="G11" s="52"/>
      <c r="H11" s="113" t="str">
        <f>'Gemensamma Tjänster'!H32</f>
        <v>Dec,Mar,Jun,Sep</v>
      </c>
      <c r="I11" s="52"/>
      <c r="J11" s="114" t="str">
        <f>'Gemensamma Tjänster'!H33</f>
        <v>N/A</v>
      </c>
    </row>
    <row r="12" spans="1:11" hidden="1" outlineLevel="1" x14ac:dyDescent="0.25">
      <c r="C12" s="111" t="str">
        <f>'Gemensamma Tjänster'!I2</f>
        <v>1177 inloggningsportal (e-tjänster)</v>
      </c>
      <c r="D12" s="112">
        <f>'Gemensamma Tjänster'!I10</f>
        <v>3219896.9860581812</v>
      </c>
      <c r="E12" s="52"/>
      <c r="F12" s="113" t="str">
        <f>'Gemensamma Tjänster'!I31</f>
        <v>Kvartal förskott</v>
      </c>
      <c r="G12" s="52"/>
      <c r="H12" s="113" t="str">
        <f>'Gemensamma Tjänster'!I32</f>
        <v>Dec,Mar,Jun,Sep</v>
      </c>
      <c r="I12" s="52"/>
      <c r="J12" s="114" t="str">
        <f>'Gemensamma Tjänster'!I33</f>
        <v>N/A</v>
      </c>
    </row>
    <row r="13" spans="1:11" hidden="1" outlineLevel="1" x14ac:dyDescent="0.25">
      <c r="C13" s="111" t="str">
        <f>'Gemensamma Tjänster'!J2</f>
        <v xml:space="preserve">1177 på telefon </v>
      </c>
      <c r="D13" s="112">
        <f>'Gemensamma Tjänster'!J10</f>
        <v>2529396.3587921597</v>
      </c>
      <c r="E13" s="52"/>
      <c r="F13" s="113" t="str">
        <f>'Gemensamma Tjänster'!J31</f>
        <v>Kvartal förskott</v>
      </c>
      <c r="G13" s="52"/>
      <c r="H13" s="113" t="str">
        <f>'Gemensamma Tjänster'!J32</f>
        <v>Dec,Mar,Jun,Sep</v>
      </c>
      <c r="I13" s="52"/>
      <c r="J13" s="114" t="str">
        <f>'Gemensamma Tjänster'!J33</f>
        <v>N/A</v>
      </c>
    </row>
    <row r="14" spans="1:11" hidden="1" outlineLevel="1" x14ac:dyDescent="0.25">
      <c r="C14" s="111" t="str">
        <f>'Gemensamma Tjänster'!K2</f>
        <v>1177.se</v>
      </c>
      <c r="D14" s="112">
        <f>'Gemensamma Tjänster'!K10</f>
        <v>2537638.9082336747</v>
      </c>
      <c r="E14" s="52"/>
      <c r="F14" s="113" t="str">
        <f>'Gemensamma Tjänster'!K31</f>
        <v>Kvartal förskott</v>
      </c>
      <c r="G14" s="52"/>
      <c r="H14" s="113" t="str">
        <f>'Gemensamma Tjänster'!K32</f>
        <v>Dec,Mar,Jun,Sep</v>
      </c>
      <c r="I14" s="52"/>
      <c r="J14" s="114" t="str">
        <f>'Gemensamma Tjänster'!K33</f>
        <v>N/A</v>
      </c>
    </row>
    <row r="15" spans="1:11" hidden="1" outlineLevel="1" x14ac:dyDescent="0.25">
      <c r="C15" s="111" t="str">
        <f>'Gemensamma Tjänster'!L2</f>
        <v>Eira 
(biblioteks- konsortium)</v>
      </c>
      <c r="D15" s="112">
        <f>'Gemensamma Tjänster'!L10</f>
        <v>162324.74088575054</v>
      </c>
      <c r="E15" s="52"/>
      <c r="F15" s="113" t="str">
        <f>'Gemensamma Tjänster'!L31</f>
        <v>Kvartal förskott</v>
      </c>
      <c r="G15" s="52"/>
      <c r="H15" s="113" t="str">
        <f>'Gemensamma Tjänster'!L32</f>
        <v>Dec,Mar,Jun,Sep</v>
      </c>
      <c r="I15" s="52"/>
      <c r="J15" s="114" t="str">
        <f>'Gemensamma Tjänster'!L33</f>
        <v>N/A</v>
      </c>
    </row>
    <row r="16" spans="1:11" hidden="1" outlineLevel="1" x14ac:dyDescent="0.25">
      <c r="C16" s="111" t="str">
        <f>'Gemensamma Tjänster'!M2</f>
        <v>Elektronisk remiss</v>
      </c>
      <c r="D16" s="112">
        <f>'Gemensamma Tjänster'!M10</f>
        <v>169595.41182163041</v>
      </c>
      <c r="E16" s="52"/>
      <c r="F16" s="113" t="str">
        <f>'Gemensamma Tjänster'!M31</f>
        <v>Kvartal förskott</v>
      </c>
      <c r="G16" s="52"/>
      <c r="H16" s="113" t="str">
        <f>'Gemensamma Tjänster'!M32</f>
        <v>Dec,Mar,Jun,Sep</v>
      </c>
      <c r="I16" s="52"/>
      <c r="J16" s="114" t="str">
        <f>'Gemensamma Tjänster'!M33</f>
        <v>N/A</v>
      </c>
    </row>
    <row r="17" spans="3:10" hidden="1" outlineLevel="1" x14ac:dyDescent="0.25">
      <c r="C17" s="111" t="str">
        <f>'Gemensamma Tjänster'!N2</f>
        <v>Födelseanmälan</v>
      </c>
      <c r="D17" s="112">
        <f>'Gemensamma Tjänster'!N10</f>
        <v>118331.9816339315</v>
      </c>
      <c r="E17" s="52"/>
      <c r="F17" s="113" t="str">
        <f>'Gemensamma Tjänster'!N31</f>
        <v>Kvartal förskott</v>
      </c>
      <c r="G17" s="52"/>
      <c r="H17" s="113" t="str">
        <f>'Gemensamma Tjänster'!N32</f>
        <v>Dec,Mar,Jun,Sep</v>
      </c>
      <c r="I17" s="52"/>
      <c r="J17" s="114" t="str">
        <f>'Gemensamma Tjänster'!N33</f>
        <v>N/A</v>
      </c>
    </row>
    <row r="18" spans="3:10" hidden="1" outlineLevel="1" x14ac:dyDescent="0.25">
      <c r="C18" s="111" t="str">
        <f>'Gemensamma Tjänster'!O2</f>
        <v>Infektions-verktyget</v>
      </c>
      <c r="D18" s="112">
        <f>'Gemensamma Tjänster'!O10</f>
        <v>393479.76059231407</v>
      </c>
      <c r="E18" s="52"/>
      <c r="F18" s="113" t="str">
        <f>'Gemensamma Tjänster'!O31</f>
        <v>Kvartal förskott</v>
      </c>
      <c r="G18" s="52"/>
      <c r="H18" s="113" t="str">
        <f>'Gemensamma Tjänster'!O32</f>
        <v>Dec,Mar,Jun,Sep</v>
      </c>
      <c r="I18" s="52"/>
      <c r="J18" s="114" t="str">
        <f>'Gemensamma Tjänster'!O33</f>
        <v>N/A</v>
      </c>
    </row>
    <row r="19" spans="3:10" hidden="1" outlineLevel="1" x14ac:dyDescent="0.25">
      <c r="C19" s="111" t="str">
        <f>'Gemensamma Tjänster'!P2</f>
        <v>1177 journal</v>
      </c>
      <c r="D19" s="112">
        <f>'Gemensamma Tjänster'!P10</f>
        <v>1085914.2564714183</v>
      </c>
      <c r="E19" s="52"/>
      <c r="F19" s="113" t="str">
        <f>'Gemensamma Tjänster'!P31</f>
        <v>Kvartal förskott</v>
      </c>
      <c r="G19" s="52"/>
      <c r="H19" s="113" t="str">
        <f>'Gemensamma Tjänster'!P32</f>
        <v>Dec,Mar,Jun,Sep</v>
      </c>
      <c r="I19" s="52"/>
      <c r="J19" s="114" t="str">
        <f>'Gemensamma Tjänster'!P33</f>
        <v>N/A</v>
      </c>
    </row>
    <row r="20" spans="3:10" hidden="1" outlineLevel="1" x14ac:dyDescent="0.25">
      <c r="C20" s="111" t="str">
        <f>'Gemensamma Tjänster'!Q2</f>
        <v>Intygstjänster Webcert</v>
      </c>
      <c r="D20" s="112">
        <f>'Gemensamma Tjänster'!Q10</f>
        <v>577436.8748217487</v>
      </c>
      <c r="E20" s="52"/>
      <c r="F20" s="113" t="str">
        <f>'Gemensamma Tjänster'!Q31</f>
        <v>Kvartal förskott</v>
      </c>
      <c r="G20" s="52"/>
      <c r="H20" s="113" t="str">
        <f>'Gemensamma Tjänster'!Q32</f>
        <v>Dec,Mar,Jun,Sep</v>
      </c>
      <c r="I20" s="52"/>
      <c r="J20" s="114" t="str">
        <f>'Gemensamma Tjänster'!Q33</f>
        <v>N/A</v>
      </c>
    </row>
    <row r="21" spans="3:10" hidden="1" outlineLevel="1" x14ac:dyDescent="0.25">
      <c r="C21" s="111" t="str">
        <f>'Gemensamma Tjänster'!R2</f>
        <v>Nationell patientöversikt</v>
      </c>
      <c r="D21" s="112">
        <f>'Gemensamma Tjänster'!R10</f>
        <v>544580.02605236671</v>
      </c>
      <c r="E21" s="52"/>
      <c r="F21" s="113" t="str">
        <f>'Gemensamma Tjänster'!R31</f>
        <v>Kvartal förskott</v>
      </c>
      <c r="G21" s="52"/>
      <c r="H21" s="113" t="str">
        <f>'Gemensamma Tjänster'!R32</f>
        <v>Dec,Mar,Jun,Sep</v>
      </c>
      <c r="I21" s="52"/>
      <c r="J21" s="114" t="str">
        <f>'Gemensamma Tjänster'!R33</f>
        <v>N/A</v>
      </c>
    </row>
    <row r="22" spans="3:10" hidden="1" outlineLevel="1" x14ac:dyDescent="0.25">
      <c r="C22" s="111" t="str">
        <f>'Gemensamma Tjänster'!S2</f>
        <v>Pascal</v>
      </c>
      <c r="D22" s="112">
        <f>'Gemensamma Tjänster'!S10</f>
        <v>132766.17014122652</v>
      </c>
      <c r="E22" s="52"/>
      <c r="F22" s="113" t="str">
        <f>'Gemensamma Tjänster'!S31</f>
        <v>Kvartal förskott</v>
      </c>
      <c r="G22" s="52"/>
      <c r="H22" s="113" t="str">
        <f>'Gemensamma Tjänster'!S32</f>
        <v>Dec,Mar,Jun,Sep</v>
      </c>
      <c r="I22" s="52"/>
      <c r="J22" s="114" t="str">
        <f>'Gemensamma Tjänster'!S33</f>
        <v>N/A</v>
      </c>
    </row>
    <row r="23" spans="3:10" hidden="1" outlineLevel="1" x14ac:dyDescent="0.25">
      <c r="C23" s="111" t="str">
        <f>'Gemensamma Tjänster'!T2</f>
        <v>Rikshandboken i barnhälsovård</v>
      </c>
      <c r="D23" s="112">
        <f>'Gemensamma Tjänster'!T10</f>
        <v>390958.50495785213</v>
      </c>
      <c r="E23" s="52"/>
      <c r="F23" s="113" t="str">
        <f>'Gemensamma Tjänster'!T31</f>
        <v>Kvartal förskott</v>
      </c>
      <c r="G23" s="52"/>
      <c r="H23" s="113" t="str">
        <f>'Gemensamma Tjänster'!T32</f>
        <v>Dec,Mar,Jun,Sep</v>
      </c>
      <c r="I23" s="52"/>
      <c r="J23" s="114" t="str">
        <f>'Gemensamma Tjänster'!T33</f>
        <v>N/A</v>
      </c>
    </row>
    <row r="24" spans="3:10" hidden="1" outlineLevel="1" x14ac:dyDescent="0.25">
      <c r="C24" s="111" t="str">
        <f>'Gemensamma Tjänster'!U2</f>
        <v>1177 högkostnadsskydd</v>
      </c>
      <c r="D24" s="112">
        <f>'Gemensamma Tjänster'!U10</f>
        <v>292427.83476307662</v>
      </c>
      <c r="E24" s="52"/>
      <c r="F24" s="113" t="str">
        <f>'Gemensamma Tjänster'!U31</f>
        <v>Kvartal förskott</v>
      </c>
      <c r="G24" s="52"/>
      <c r="H24" s="113" t="str">
        <f>'Gemensamma Tjänster'!U32</f>
        <v>Dec,Mar,Jun,Sep</v>
      </c>
      <c r="I24" s="52"/>
      <c r="J24" s="114" t="str">
        <f>'Gemensamma Tjänster'!U33</f>
        <v>N/A</v>
      </c>
    </row>
    <row r="25" spans="3:10" hidden="1" outlineLevel="1" x14ac:dyDescent="0.25">
      <c r="C25" s="111" t="str">
        <f>'Gemensamma Tjänster'!V2</f>
        <v>1177 för vårdpersonal</v>
      </c>
      <c r="D25" s="112">
        <f>'Gemensamma Tjänster'!V10</f>
        <v>1327441.09154425</v>
      </c>
      <c r="E25" s="52"/>
      <c r="F25" s="113" t="str">
        <f>'Gemensamma Tjänster'!V31</f>
        <v>Kvartal förskott</v>
      </c>
      <c r="G25" s="52"/>
      <c r="H25" s="113" t="str">
        <f>'Gemensamma Tjänster'!V32</f>
        <v>Dec,Mar,Jun,Sep</v>
      </c>
      <c r="I25" s="52"/>
      <c r="J25" s="114" t="str">
        <f>'Gemensamma Tjänster'!V33</f>
        <v>N/A</v>
      </c>
    </row>
    <row r="26" spans="3:10" hidden="1" outlineLevel="1" x14ac:dyDescent="0.25">
      <c r="C26" s="111" t="str">
        <f>'Gemensamma Tjänster'!W2</f>
        <v>Svenska informationstjänster för läkemedel (Sil) förvaltning</v>
      </c>
      <c r="D26" s="112">
        <f>'Gemensamma Tjänster'!W10</f>
        <v>787004.16280728253</v>
      </c>
      <c r="E26" s="52"/>
      <c r="F26" s="113" t="str">
        <f>'Gemensamma Tjänster'!W31</f>
        <v>Kvartal förskott</v>
      </c>
      <c r="G26" s="52"/>
      <c r="H26" s="113" t="str">
        <f>'Gemensamma Tjänster'!W32</f>
        <v>Dec,Mar,Jun,Sep</v>
      </c>
      <c r="I26" s="52"/>
      <c r="J26" s="114" t="str">
        <f>'Gemensamma Tjänster'!W33</f>
        <v>N/A</v>
      </c>
    </row>
    <row r="27" spans="3:10" hidden="1" outlineLevel="1" x14ac:dyDescent="0.25">
      <c r="C27" s="111" t="str">
        <f>'Gemensamma Tjänster'!X2</f>
        <v>NY! Svenska informationstjänster för läkemedel (Sil) kunskapskällor</v>
      </c>
      <c r="D27" s="112">
        <f>'Gemensamma Tjänster'!X10</f>
        <v>1131094.0146455909</v>
      </c>
      <c r="E27" s="52"/>
      <c r="F27" s="113" t="str">
        <f>'Gemensamma Tjänster'!X31</f>
        <v>Kvartal förskott</v>
      </c>
      <c r="G27" s="52"/>
      <c r="H27" s="113" t="str">
        <f>'Gemensamma Tjänster'!X32</f>
        <v>Dec,Mar,Jun,Sep</v>
      </c>
      <c r="I27" s="52"/>
      <c r="J27" s="114" t="str">
        <f>'Gemensamma Tjänster'!X33</f>
        <v>N/A</v>
      </c>
    </row>
    <row r="28" spans="3:10" hidden="1" outlineLevel="1" x14ac:dyDescent="0.25">
      <c r="C28" s="111" t="str">
        <f>'Gemensamma Tjänster'!Y2</f>
        <v>Vårdhandboken</v>
      </c>
      <c r="D28" s="112">
        <f>'Gemensamma Tjänster'!Y10</f>
        <v>414661.45949133806</v>
      </c>
      <c r="E28" s="52"/>
      <c r="F28" s="113" t="str">
        <f>'Gemensamma Tjänster'!Y31</f>
        <v>Kvartal förskott</v>
      </c>
      <c r="G28" s="52"/>
      <c r="H28" s="113" t="str">
        <f>'Gemensamma Tjänster'!Y32</f>
        <v>Dec,Mar,Jun,Sep</v>
      </c>
      <c r="I28" s="52"/>
      <c r="J28" s="114" t="str">
        <f>'Gemensamma Tjänster'!Y33</f>
        <v>N/A</v>
      </c>
    </row>
    <row r="29" spans="3:10" hidden="1" outlineLevel="1" x14ac:dyDescent="0.25">
      <c r="C29" s="111" t="str">
        <f>'Gemensamma Tjänster'!Z2</f>
        <v>1177 rådgivningsstöd webb</v>
      </c>
      <c r="D29" s="112">
        <f>'Gemensamma Tjänster'!Z10</f>
        <v>336036.1025306402</v>
      </c>
      <c r="E29" s="52"/>
      <c r="F29" s="113" t="str">
        <f>'Gemensamma Tjänster'!Z31</f>
        <v>Kvartal förskott</v>
      </c>
      <c r="G29" s="52"/>
      <c r="H29" s="113" t="str">
        <f>'Gemensamma Tjänster'!Z32</f>
        <v>Dec,Mar,Jun,Sep</v>
      </c>
      <c r="I29" s="52"/>
      <c r="J29" s="114" t="str">
        <f>'Gemensamma Tjänster'!Z33</f>
        <v>N/A</v>
      </c>
    </row>
    <row r="30" spans="3:10" hidden="1" outlineLevel="1" x14ac:dyDescent="0.25">
      <c r="C30" s="111" t="str">
        <f>'Gemensamma Tjänster'!AA2</f>
        <v>1177  stöd och behandlings-plattform</v>
      </c>
      <c r="D30" s="112">
        <f>'Gemensamma Tjänster'!AA10</f>
        <v>1467928.6070660164</v>
      </c>
      <c r="E30" s="52"/>
      <c r="F30" s="113" t="str">
        <f>'Gemensamma Tjänster'!AA31</f>
        <v>Kvartal förskott</v>
      </c>
      <c r="G30" s="52"/>
      <c r="H30" s="113" t="str">
        <f>'Gemensamma Tjänster'!AA32</f>
        <v>Dec,Mar,Jun,Sep</v>
      </c>
      <c r="I30" s="52"/>
      <c r="J30" s="114" t="str">
        <f>'Gemensamma Tjänster'!AA33</f>
        <v>N/A</v>
      </c>
    </row>
    <row r="31" spans="3:10" hidden="1" outlineLevel="1" x14ac:dyDescent="0.25">
      <c r="C31" s="111" t="str">
        <f>'Gemensamma Tjänster'!AB2</f>
        <v>Utomläns- fakturering</v>
      </c>
      <c r="D31" s="112">
        <f>'Gemensamma Tjänster'!AB10</f>
        <v>147799.15686170629</v>
      </c>
      <c r="E31" s="52"/>
      <c r="F31" s="113" t="str">
        <f>'Gemensamma Tjänster'!AB31</f>
        <v>Kvartal förskott</v>
      </c>
      <c r="G31" s="52"/>
      <c r="H31" s="113" t="str">
        <f>'Gemensamma Tjänster'!AB32</f>
        <v>Dec,Mar,Jun,Sep</v>
      </c>
      <c r="I31" s="52"/>
      <c r="J31" s="114" t="str">
        <f>'Gemensamma Tjänster'!AB33</f>
        <v>N/A</v>
      </c>
    </row>
    <row r="32" spans="3:10" hidden="1" outlineLevel="1" x14ac:dyDescent="0.25">
      <c r="C32" s="111" t="str">
        <f>'Gemensamma Tjänster'!AC2</f>
        <v>Gemensam infrastruktur</v>
      </c>
      <c r="D32" s="112">
        <f>'Gemensamma Tjänster'!AC10</f>
        <v>3269192.4215642558</v>
      </c>
      <c r="E32" s="52"/>
      <c r="F32" s="113" t="str">
        <f>'Gemensamma Tjänster'!AC31</f>
        <v>Kvartal förskott</v>
      </c>
      <c r="G32" s="52"/>
      <c r="H32" s="113" t="str">
        <f>'Gemensamma Tjänster'!AC32</f>
        <v>Dec,Mar,Jun,Sep</v>
      </c>
      <c r="I32" s="52"/>
      <c r="J32" s="114" t="str">
        <f>'Gemensamma Tjänster'!AC33</f>
        <v>N/A</v>
      </c>
    </row>
    <row r="33" spans="3:10" hidden="1" outlineLevel="1" x14ac:dyDescent="0.25">
      <c r="C33" s="111" t="str">
        <f>'Gemensamma Tjänster'!AD2</f>
        <v>Gemensam arkitektur</v>
      </c>
      <c r="D33" s="112">
        <f>'Gemensamma Tjänster'!AD10</f>
        <v>945883.71853339823</v>
      </c>
      <c r="E33" s="52"/>
      <c r="F33" s="113" t="str">
        <f>'Gemensamma Tjänster'!AD31</f>
        <v>Kvartal förskott</v>
      </c>
      <c r="G33" s="52"/>
      <c r="H33" s="113" t="str">
        <f>'Gemensamma Tjänster'!AD32</f>
        <v>Dec,Mar,Jun,Sep</v>
      </c>
      <c r="I33" s="52"/>
      <c r="J33" s="114" t="str">
        <f>'Gemensamma Tjänster'!AD33</f>
        <v>N/A</v>
      </c>
    </row>
    <row r="34" spans="3:10" hidden="1" outlineLevel="1" x14ac:dyDescent="0.25">
      <c r="C34" s="111" t="str">
        <f>'Gemensamma Tjänster'!AE2</f>
        <v>1177 listning</v>
      </c>
      <c r="D34" s="112">
        <f>'Gemensamma Tjänster'!AE10</f>
        <v>246512.61808998024</v>
      </c>
      <c r="E34" s="52"/>
      <c r="F34" s="113" t="str">
        <f>'Gemensamma Tjänster'!AE31</f>
        <v>Kvartal förskott</v>
      </c>
      <c r="G34" s="52"/>
      <c r="H34" s="113" t="str">
        <f>'Gemensamma Tjänster'!AE32</f>
        <v>Dec,Mar,Jun,Sep</v>
      </c>
      <c r="I34" s="52"/>
      <c r="J34" s="114" t="str">
        <f>'Gemensamma Tjänster'!AE33</f>
        <v>N/A</v>
      </c>
    </row>
    <row r="35" spans="3:10" hidden="1" outlineLevel="1" x14ac:dyDescent="0.25">
      <c r="C35" s="111" t="str">
        <f>'Gemensamma Tjänster'!AF2</f>
        <v>Legitimeringstjänst IdP för medarbetare gemensam</v>
      </c>
      <c r="D35" s="112">
        <f>'Gemensamma Tjänster'!AF10</f>
        <v>748497.30306023429</v>
      </c>
      <c r="E35" s="52"/>
      <c r="F35" s="113" t="str">
        <f>'Gemensamma Tjänster'!AF31</f>
        <v>Kvartal förskott</v>
      </c>
      <c r="G35" s="52"/>
      <c r="H35" s="113" t="str">
        <f>'Gemensamma Tjänster'!AF32</f>
        <v>Dec,Mar,Jun,Sep</v>
      </c>
      <c r="I35" s="52"/>
      <c r="J35" s="114" t="str">
        <f>'Gemensamma Tjänster'!AF33</f>
        <v>N/A</v>
      </c>
    </row>
    <row r="36" spans="3:10" hidden="1" outlineLevel="1" x14ac:dyDescent="0.25">
      <c r="C36" s="111" t="str">
        <f>'Gemensamma Tjänster'!AG2</f>
        <v>Överskjutande SMS &amp; Inloggnings-kostnader Prel</v>
      </c>
      <c r="D36" s="112">
        <f>'Gemensamma Tjänster'!AG10</f>
        <v>1477106.5905222693</v>
      </c>
      <c r="E36" s="52"/>
      <c r="F36" s="113" t="str">
        <f>'Gemensamma Tjänster'!AG31</f>
        <v>Överskjutande utöver 18,2 mkr</v>
      </c>
      <c r="G36" s="52"/>
      <c r="H36" s="113" t="str">
        <f>'Gemensamma Tjänster'!AG32</f>
        <v>Efter årsslut 2025</v>
      </c>
      <c r="I36" s="52"/>
      <c r="J36" s="114" t="str">
        <f>'Gemensamma Tjänster'!AG33</f>
        <v>Utfall 2024</v>
      </c>
    </row>
    <row r="37" spans="3:10" hidden="1" outlineLevel="1" x14ac:dyDescent="0.25">
      <c r="C37" s="111" t="str">
        <f>'Gemensamma Tjänster'!AH2</f>
        <v xml:space="preserve">1177 tidbokning
</v>
      </c>
      <c r="D37" s="112">
        <f>'Gemensamma Tjänster'!AH10</f>
        <v>616873.84332595277</v>
      </c>
      <c r="E37" s="52"/>
      <c r="F37" s="113" t="str">
        <f>'Gemensamma Tjänster'!AH31</f>
        <v>Kvartal förskott</v>
      </c>
      <c r="G37" s="52"/>
      <c r="H37" s="113" t="str">
        <f>'Gemensamma Tjänster'!AH32</f>
        <v>Dec,Mar,Jun,Sep</v>
      </c>
      <c r="I37" s="52"/>
      <c r="J37" s="114" t="str">
        <f>'Gemensamma Tjänster'!AH33</f>
        <v>N/A</v>
      </c>
    </row>
    <row r="38" spans="3:10" hidden="1" outlineLevel="1" x14ac:dyDescent="0.25">
      <c r="C38" s="111" t="str">
        <f>'Gemensamma Tjänster'!AI2</f>
        <v>Personuppgifts- tjänst 
gemensam</v>
      </c>
      <c r="D38" s="112">
        <f>'Gemensamma Tjänster'!AI10</f>
        <v>238599.60426910894</v>
      </c>
      <c r="E38" s="52"/>
      <c r="F38" s="113" t="str">
        <f>'Gemensamma Tjänster'!AI31</f>
        <v>Kvartal förskott</v>
      </c>
      <c r="G38" s="52"/>
      <c r="H38" s="113" t="str">
        <f>'Gemensamma Tjänster'!AI32</f>
        <v>Dec,Mar,Jun,Sep</v>
      </c>
      <c r="I38" s="52"/>
      <c r="J38" s="114" t="str">
        <f>'Gemensamma Tjänster'!AI33</f>
        <v>Gemensam från 2025</v>
      </c>
    </row>
    <row r="39" spans="3:10" hidden="1" outlineLevel="1" x14ac:dyDescent="0.25">
      <c r="C39" s="111" t="str">
        <f>'Gemensamma Tjänster'!AJ2</f>
        <v>1177 formulär- hantering gemensam</v>
      </c>
      <c r="D39" s="112">
        <f>'Gemensamma Tjänster'!AJ10</f>
        <v>121538.12328033628</v>
      </c>
      <c r="E39" s="52"/>
      <c r="F39" s="113" t="str">
        <f>'Gemensamma Tjänster'!AJ31</f>
        <v>Kvartal förskott</v>
      </c>
      <c r="G39" s="52"/>
      <c r="H39" s="113" t="str">
        <f>'Gemensamma Tjänster'!AJ32</f>
        <v>Dec,Mar,Jun,Sep</v>
      </c>
      <c r="I39" s="52"/>
      <c r="J39" s="114" t="str">
        <f>'Gemensamma Tjänster'!AJ33</f>
        <v>Gemensam del från Q2-2025</v>
      </c>
    </row>
    <row r="40" spans="3:10" hidden="1" outlineLevel="1" x14ac:dyDescent="0.25">
      <c r="C40" s="111" t="str">
        <f>'Gemensamma Tjänster'!AK2</f>
        <v>UMO (Youmo)</v>
      </c>
      <c r="D40" s="112">
        <f>'Gemensamma Tjänster'!AK10</f>
        <v>783867.83146286907</v>
      </c>
      <c r="E40" s="52"/>
      <c r="F40" s="113" t="str">
        <f>'Gemensamma Tjänster'!AK31</f>
        <v>Kvartal förskott</v>
      </c>
      <c r="G40" s="52"/>
      <c r="H40" s="113" t="str">
        <f>'Gemensamma Tjänster'!AK32</f>
        <v>Dec,Mar,Jun,Sep</v>
      </c>
      <c r="I40" s="52"/>
      <c r="J40" s="114" t="str">
        <f>'Gemensamma Tjänster'!AK33</f>
        <v>N/A</v>
      </c>
    </row>
    <row r="41" spans="3:10" hidden="1" outlineLevel="1" x14ac:dyDescent="0.25">
      <c r="C41" s="111" t="str">
        <f>'Gemensamma Tjänster'!AL2</f>
        <v>NMI/MDR
NY!</v>
      </c>
      <c r="D41" s="112">
        <f>'Gemensamma Tjänster'!AL10</f>
        <v>243295.85483516756</v>
      </c>
      <c r="E41" s="52"/>
      <c r="F41" s="113" t="str">
        <f>'Gemensamma Tjänster'!AL31</f>
        <v>Kvartal förskott</v>
      </c>
      <c r="G41" s="52"/>
      <c r="H41" s="113" t="str">
        <f>'Gemensamma Tjänster'!AL32</f>
        <v>Dec,Mar,Jun,Sep</v>
      </c>
      <c r="I41" s="52"/>
      <c r="J41" s="114" t="str">
        <f>'Gemensamma Tjänster'!AL33</f>
        <v>N/A</v>
      </c>
    </row>
    <row r="42" spans="3:10" hidden="1" outlineLevel="1" x14ac:dyDescent="0.25">
      <c r="C42" s="111">
        <f>'Gemensamma Tjänster'!AM2</f>
        <v>0</v>
      </c>
      <c r="D42" s="112">
        <f>'Gemensamma Tjänster'!AM10</f>
        <v>0</v>
      </c>
      <c r="E42" s="52"/>
      <c r="F42" s="113">
        <f>'Gemensamma Tjänster'!AM31</f>
        <v>0</v>
      </c>
      <c r="G42" s="52"/>
      <c r="H42" s="113">
        <f>'Gemensamma Tjänster'!AM32</f>
        <v>0</v>
      </c>
      <c r="I42" s="52"/>
      <c r="J42" s="114">
        <f>'Gemensamma Tjänster'!AM33</f>
        <v>0</v>
      </c>
    </row>
    <row r="43" spans="3:10" hidden="1" outlineLevel="1" x14ac:dyDescent="0.25">
      <c r="C43" s="111">
        <f>'Gemensamma Tjänster'!AN2</f>
        <v>0</v>
      </c>
      <c r="D43" s="112">
        <f>'Gemensamma Tjänster'!AN10</f>
        <v>0</v>
      </c>
      <c r="E43" s="52"/>
      <c r="F43" s="113">
        <f>'Gemensamma Tjänster'!AN31</f>
        <v>0</v>
      </c>
      <c r="G43" s="52"/>
      <c r="H43" s="113">
        <f>'Gemensamma Tjänster'!AN32</f>
        <v>0</v>
      </c>
      <c r="I43" s="52"/>
      <c r="J43" s="114">
        <f>'Gemensamma Tjänster'!AN33</f>
        <v>0</v>
      </c>
    </row>
    <row r="44" spans="3:10" hidden="1" outlineLevel="1" x14ac:dyDescent="0.25">
      <c r="C44" s="111">
        <f>'Gemensamma Tjänster'!AO2</f>
        <v>0</v>
      </c>
      <c r="D44" s="112">
        <f>'Gemensamma Tjänster'!AO10</f>
        <v>0</v>
      </c>
      <c r="E44" s="52"/>
      <c r="F44" s="113">
        <f>'Gemensamma Tjänster'!AO31</f>
        <v>0</v>
      </c>
      <c r="G44" s="52"/>
      <c r="H44" s="113">
        <f>'Gemensamma Tjänster'!AO32</f>
        <v>0</v>
      </c>
      <c r="I44" s="52"/>
      <c r="J44" s="114">
        <f>'Gemensamma Tjänster'!AO33</f>
        <v>0</v>
      </c>
    </row>
    <row r="45" spans="3:10" hidden="1" outlineLevel="1" x14ac:dyDescent="0.25">
      <c r="C45" s="111">
        <f>'Gemensamma Tjänster'!AP2</f>
        <v>0</v>
      </c>
      <c r="D45" s="112">
        <f>'Gemensamma Tjänster'!AP10</f>
        <v>0</v>
      </c>
      <c r="E45" s="52"/>
      <c r="F45" s="113">
        <f>'Gemensamma Tjänster'!AP31</f>
        <v>0</v>
      </c>
      <c r="G45" s="52"/>
      <c r="H45" s="113">
        <f>'Gemensamma Tjänster'!AP32</f>
        <v>0</v>
      </c>
      <c r="I45" s="52"/>
      <c r="J45" s="114">
        <f>'Gemensamma Tjänster'!AP33</f>
        <v>0</v>
      </c>
    </row>
    <row r="46" spans="3:10" hidden="1" outlineLevel="1" x14ac:dyDescent="0.25">
      <c r="C46" s="111">
        <f>'Gemensamma Tjänster'!AQ2</f>
        <v>0</v>
      </c>
      <c r="D46" s="112">
        <f>'Gemensamma Tjänster'!AQ10</f>
        <v>0</v>
      </c>
      <c r="E46" s="52"/>
      <c r="F46" s="113">
        <f>'Gemensamma Tjänster'!AQ31</f>
        <v>0</v>
      </c>
      <c r="G46" s="52"/>
      <c r="H46" s="113">
        <f>'Gemensamma Tjänster'!AQ32</f>
        <v>0</v>
      </c>
      <c r="I46" s="52"/>
      <c r="J46" s="114">
        <f>'Gemensamma Tjänster'!AQ33</f>
        <v>0</v>
      </c>
    </row>
    <row r="47" spans="3:10" hidden="1" outlineLevel="1" x14ac:dyDescent="0.25">
      <c r="C47" s="111">
        <f>'Gemensamma Tjänster'!AR2</f>
        <v>0</v>
      </c>
      <c r="D47" s="112">
        <f>'Gemensamma Tjänster'!AR10</f>
        <v>0</v>
      </c>
      <c r="E47" s="52"/>
      <c r="F47" s="113">
        <f>'Gemensamma Tjänster'!AR31</f>
        <v>0</v>
      </c>
      <c r="G47" s="52"/>
      <c r="H47" s="113">
        <f>'Gemensamma Tjänster'!AR32</f>
        <v>0</v>
      </c>
      <c r="I47" s="52"/>
      <c r="J47" s="114">
        <f>'Gemensamma Tjänster'!AR33</f>
        <v>0</v>
      </c>
    </row>
    <row r="48" spans="3:10" hidden="1" outlineLevel="1" x14ac:dyDescent="0.25">
      <c r="C48" s="111">
        <f>'Gemensamma Tjänster'!AS2</f>
        <v>0</v>
      </c>
      <c r="D48" s="112">
        <f>'Gemensamma Tjänster'!AS10</f>
        <v>0</v>
      </c>
      <c r="E48" s="52"/>
      <c r="F48" s="113">
        <f>'Gemensamma Tjänster'!AS31</f>
        <v>0</v>
      </c>
      <c r="G48" s="52"/>
      <c r="H48" s="113">
        <f>'Gemensamma Tjänster'!AS32</f>
        <v>0</v>
      </c>
      <c r="I48" s="52"/>
      <c r="J48" s="114">
        <f>'Gemensamma Tjänster'!AS33</f>
        <v>0</v>
      </c>
    </row>
    <row r="49" spans="3:10" hidden="1" outlineLevel="1" x14ac:dyDescent="0.25">
      <c r="C49" s="111">
        <f>'Gemensamma Tjänster'!AT2</f>
        <v>0</v>
      </c>
      <c r="D49" s="112">
        <f>'Gemensamma Tjänster'!AT10</f>
        <v>0</v>
      </c>
      <c r="E49" s="52"/>
      <c r="F49" s="113">
        <f>'Gemensamma Tjänster'!AT31</f>
        <v>0</v>
      </c>
      <c r="G49" s="52"/>
      <c r="H49" s="113">
        <f>'Gemensamma Tjänster'!AT32</f>
        <v>0</v>
      </c>
      <c r="I49" s="52"/>
      <c r="J49" s="114">
        <f>'Gemensamma Tjänster'!AT33</f>
        <v>0</v>
      </c>
    </row>
    <row r="50" spans="3:10" hidden="1" outlineLevel="1" x14ac:dyDescent="0.25">
      <c r="C50" s="111">
        <f>'Gemensamma Tjänster'!AU2</f>
        <v>0</v>
      </c>
      <c r="D50" s="112">
        <f>'Gemensamma Tjänster'!AU10</f>
        <v>0</v>
      </c>
      <c r="E50" s="52"/>
      <c r="F50" s="113">
        <f>'Gemensamma Tjänster'!AU31</f>
        <v>0</v>
      </c>
      <c r="G50" s="52"/>
      <c r="H50" s="113">
        <f>'Gemensamma Tjänster'!AU32</f>
        <v>0</v>
      </c>
      <c r="I50" s="52"/>
      <c r="J50" s="114">
        <f>'Gemensamma Tjänster'!AU33</f>
        <v>0</v>
      </c>
    </row>
    <row r="51" spans="3:10" hidden="1" outlineLevel="1" x14ac:dyDescent="0.25">
      <c r="C51" s="111">
        <f>'Gemensamma Tjänster'!AV2</f>
        <v>0</v>
      </c>
      <c r="D51" s="112">
        <f>'Gemensamma Tjänster'!AV10</f>
        <v>0</v>
      </c>
      <c r="E51" s="52"/>
      <c r="F51" s="113">
        <f>'Gemensamma Tjänster'!AV31</f>
        <v>0</v>
      </c>
      <c r="G51" s="52"/>
      <c r="H51" s="113">
        <f>'Gemensamma Tjänster'!AV32</f>
        <v>0</v>
      </c>
      <c r="I51" s="52"/>
      <c r="J51" s="114">
        <f>'Gemensamma Tjänster'!AV33</f>
        <v>0</v>
      </c>
    </row>
    <row r="52" spans="3:10" hidden="1" outlineLevel="1" x14ac:dyDescent="0.25">
      <c r="C52" s="111">
        <f>'Gemensamma Tjänster'!AW2</f>
        <v>0</v>
      </c>
      <c r="D52" s="112">
        <f>'Gemensamma Tjänster'!AW10</f>
        <v>0</v>
      </c>
      <c r="E52" s="52"/>
      <c r="F52" s="113">
        <f>'Gemensamma Tjänster'!AW31</f>
        <v>0</v>
      </c>
      <c r="G52" s="52"/>
      <c r="H52" s="113">
        <f>'Gemensamma Tjänster'!AW32</f>
        <v>0</v>
      </c>
      <c r="I52" s="52"/>
      <c r="J52" s="114">
        <f>'Gemensamma Tjänster'!AW33</f>
        <v>0</v>
      </c>
    </row>
    <row r="53" spans="3:10" hidden="1" outlineLevel="1" x14ac:dyDescent="0.25">
      <c r="C53" s="111">
        <f>'Gemensamma Tjänster'!AX2</f>
        <v>0</v>
      </c>
      <c r="D53" s="112">
        <f>'Gemensamma Tjänster'!AX10</f>
        <v>0</v>
      </c>
      <c r="E53" s="52"/>
      <c r="F53" s="113">
        <f>'Gemensamma Tjänster'!AX31</f>
        <v>0</v>
      </c>
      <c r="G53" s="52"/>
      <c r="H53" s="113">
        <f>'Gemensamma Tjänster'!AX32</f>
        <v>0</v>
      </c>
      <c r="I53" s="52"/>
      <c r="J53" s="114">
        <f>'Gemensamma Tjänster'!AX33</f>
        <v>0</v>
      </c>
    </row>
    <row r="54" spans="3:10" hidden="1" outlineLevel="1" x14ac:dyDescent="0.25">
      <c r="C54" s="111">
        <f>'Gemensamma Tjänster'!AY2</f>
        <v>0</v>
      </c>
      <c r="D54" s="112">
        <f>'Gemensamma Tjänster'!AY10</f>
        <v>0</v>
      </c>
      <c r="E54" s="52"/>
      <c r="F54" s="113">
        <f>'Gemensamma Tjänster'!AY31</f>
        <v>0</v>
      </c>
      <c r="G54" s="52"/>
      <c r="H54" s="113">
        <f>'Gemensamma Tjänster'!AY32</f>
        <v>0</v>
      </c>
      <c r="I54" s="52"/>
      <c r="J54" s="114">
        <f>'Gemensamma Tjänster'!AY33</f>
        <v>0</v>
      </c>
    </row>
    <row r="55" spans="3:10" ht="15.75" hidden="1" outlineLevel="1" thickBot="1" x14ac:dyDescent="0.3">
      <c r="C55" s="94">
        <f>'Gemensamma Tjänster'!AZ2</f>
        <v>0</v>
      </c>
      <c r="D55" s="95">
        <f>'Gemensamma Tjänster'!AZ10</f>
        <v>0</v>
      </c>
      <c r="E55" s="96"/>
      <c r="F55" s="72">
        <f>'Gemensamma Tjänster'!AZ31</f>
        <v>0</v>
      </c>
      <c r="G55" s="96"/>
      <c r="H55" s="72">
        <f>'Gemensamma Tjänster'!AZ32</f>
        <v>0</v>
      </c>
      <c r="I55" s="96"/>
      <c r="J55" s="97">
        <f>'Gemensamma Tjänster'!AZ33</f>
        <v>0</v>
      </c>
    </row>
    <row r="56" spans="3:10" hidden="1" outlineLevel="1" x14ac:dyDescent="0.25">
      <c r="C56" s="52"/>
      <c r="D56" s="112"/>
      <c r="E56" s="52"/>
      <c r="F56" s="52"/>
      <c r="G56" s="52"/>
      <c r="H56" s="52"/>
      <c r="I56" s="52"/>
      <c r="J56" s="52"/>
    </row>
    <row r="57" spans="3:10" ht="15.75" collapsed="1" thickBot="1" x14ac:dyDescent="0.3">
      <c r="C57" s="52"/>
      <c r="D57" s="115"/>
      <c r="E57" s="52"/>
      <c r="F57" s="52"/>
      <c r="G57" s="52"/>
      <c r="H57" s="52"/>
      <c r="I57" s="52"/>
      <c r="J57" s="52"/>
    </row>
    <row r="58" spans="3:10" ht="21" x14ac:dyDescent="0.25">
      <c r="C58" s="104" t="s">
        <v>31</v>
      </c>
      <c r="D58" s="105">
        <f>SUM(D59:D107)</f>
        <v>12926390.440829126</v>
      </c>
      <c r="E58" s="106"/>
      <c r="F58" s="87" t="s">
        <v>39</v>
      </c>
      <c r="G58" s="106"/>
      <c r="H58" s="106"/>
      <c r="I58" s="106"/>
      <c r="J58" s="116"/>
    </row>
    <row r="59" spans="3:10" hidden="1" outlineLevel="1" x14ac:dyDescent="0.25">
      <c r="C59" s="111" t="str">
        <f>'Valbara Tjänster'!F1</f>
        <v>Legitimerings-tjänst IdP för medarbetare Bas (valbar)</v>
      </c>
      <c r="D59" s="112">
        <f>'Valbara Tjänster'!F6</f>
        <v>65174.303251200006</v>
      </c>
      <c r="E59" s="52"/>
      <c r="F59" s="92" t="str">
        <f>'Valbara Tjänster'!F27</f>
        <v>Kvartal förskott</v>
      </c>
      <c r="G59" s="52"/>
      <c r="H59" s="52" t="str">
        <f>'Valbara Tjänster'!F28</f>
        <v>Dec,Mar,Jun,Sep</v>
      </c>
      <c r="I59" s="52"/>
      <c r="J59" s="114" t="str">
        <f>'Valbara Tjänster'!F29</f>
        <v>N/A</v>
      </c>
    </row>
    <row r="60" spans="3:10" hidden="1" outlineLevel="1" x14ac:dyDescent="0.25">
      <c r="C60" s="111" t="str">
        <f>'Valbara Tjänster'!J1</f>
        <v>Legitimerings-tjänst IdP för medarbetare Plus (valbar)</v>
      </c>
      <c r="D60" s="112">
        <f>'Valbara Tjänster'!J6</f>
        <v>0</v>
      </c>
      <c r="E60" s="52"/>
      <c r="F60" s="92" t="str">
        <f>'Valbara Tjänster'!J27</f>
        <v>Kvartal förskott</v>
      </c>
      <c r="G60" s="52"/>
      <c r="H60" s="52" t="str">
        <f>'Valbara Tjänster'!J28</f>
        <v>Dec,Mar,Jun,Sep</v>
      </c>
      <c r="I60" s="52"/>
      <c r="J60" s="114" t="str">
        <f>'Valbara Tjänster'!J29</f>
        <v>N/A</v>
      </c>
    </row>
    <row r="61" spans="3:10" hidden="1" outlineLevel="1" x14ac:dyDescent="0.25">
      <c r="C61" s="111" t="str">
        <f>'Valbara Tjänster'!N1</f>
        <v>Säkerhets-tjänster Logg, spärr &amp; samtycke</v>
      </c>
      <c r="D61" s="112">
        <f>'Valbara Tjänster'!N6</f>
        <v>65174.303251200006</v>
      </c>
      <c r="E61" s="52"/>
      <c r="F61" s="92" t="str">
        <f>'Valbara Tjänster'!N27</f>
        <v>Kvartal förskott</v>
      </c>
      <c r="G61" s="52"/>
      <c r="H61" s="52" t="str">
        <f>'Valbara Tjänster'!N28</f>
        <v>Dec,Mar,Jun,Sep</v>
      </c>
      <c r="I61" s="52"/>
      <c r="J61" s="114" t="str">
        <f>'Valbara Tjänster'!N29</f>
        <v>N/A</v>
      </c>
    </row>
    <row r="62" spans="3:10" hidden="1" outlineLevel="1" x14ac:dyDescent="0.25">
      <c r="C62" s="111" t="str">
        <f>'Valbara Tjänster'!R1</f>
        <v>Autentiserings-tjänst SITHS</v>
      </c>
      <c r="D62" s="112">
        <f>'Valbara Tjänster'!R6</f>
        <v>65174.303251200006</v>
      </c>
      <c r="E62" s="52"/>
      <c r="F62" s="92" t="str">
        <f>'Valbara Tjänster'!R27</f>
        <v>Kvartal förskott</v>
      </c>
      <c r="G62" s="52"/>
      <c r="H62" s="52" t="str">
        <f>'Valbara Tjänster'!R28</f>
        <v>Dec,Mar,Jun,Sep</v>
      </c>
      <c r="I62" s="52"/>
      <c r="J62" s="114" t="str">
        <f>'Valbara Tjänster'!R29</f>
        <v>N/A</v>
      </c>
    </row>
    <row r="63" spans="3:10" hidden="1" outlineLevel="1" x14ac:dyDescent="0.25">
      <c r="C63" s="111" t="str">
        <f>'Valbara Tjänster'!V1</f>
        <v>Underskrifts-tjänst web/API</v>
      </c>
      <c r="D63" s="112">
        <f>'Valbara Tjänster'!V6</f>
        <v>314381.15624420694</v>
      </c>
      <c r="E63" s="52"/>
      <c r="F63" s="92" t="str">
        <f>'Valbara Tjänster'!V27</f>
        <v>Kvartal förskott</v>
      </c>
      <c r="G63" s="52"/>
      <c r="H63" s="52" t="str">
        <f>'Valbara Tjänster'!V28</f>
        <v>Dec,Mar,Jun,Sep</v>
      </c>
      <c r="I63" s="52"/>
      <c r="J63" s="114" t="str">
        <f>'Valbara Tjänster'!V29</f>
        <v>Bindningstid: 2027-06-30</v>
      </c>
    </row>
    <row r="64" spans="3:10" hidden="1" outlineLevel="1" x14ac:dyDescent="0.25">
      <c r="C64" s="111" t="str">
        <f>'Valbara Tjänster'!Z1</f>
        <v>1177 formulär- hantering valbar
(delad från Q2)</v>
      </c>
      <c r="D64" s="112">
        <f>'Valbara Tjänster'!Z6</f>
        <v>480658.41823999997</v>
      </c>
      <c r="E64" s="52"/>
      <c r="F64" s="92" t="str">
        <f>'Valbara Tjänster'!Z27</f>
        <v>Kvartal förskott</v>
      </c>
      <c r="G64" s="52"/>
      <c r="H64" s="52" t="str">
        <f>'Valbara Tjänster'!Z28</f>
        <v>Dec,Mar,Jun,Sep</v>
      </c>
      <c r="I64" s="52"/>
      <c r="J64" s="114" t="str">
        <f>'Valbara Tjänster'!Z29</f>
        <v>N/A</v>
      </c>
    </row>
    <row r="65" spans="3:10" hidden="1" outlineLevel="1" x14ac:dyDescent="0.25">
      <c r="C65" s="111" t="str">
        <f>'Valbara Tjänster'!AD1</f>
        <v>1177 Ombudstjänst</v>
      </c>
      <c r="D65" s="112">
        <f>'Valbara Tjänster'!AD6</f>
        <v>159963.80989974528</v>
      </c>
      <c r="E65" s="52"/>
      <c r="F65" s="92" t="str">
        <f>'Valbara Tjänster'!AD27</f>
        <v>Kvartal förskott</v>
      </c>
      <c r="G65" s="52"/>
      <c r="H65" s="52" t="str">
        <f>'Valbara Tjänster'!AD28</f>
        <v>Dec,Mar,Jun,Sep</v>
      </c>
      <c r="I65" s="52"/>
      <c r="J65" s="114" t="str">
        <f>'Valbara Tjänster'!AD29</f>
        <v>N/A</v>
      </c>
    </row>
    <row r="66" spans="3:10" ht="120" hidden="1" outlineLevel="1" x14ac:dyDescent="0.25">
      <c r="C66" s="111" t="str">
        <f>'Valbara Tjänster'!AH1</f>
        <v>Hjälpmedels-tjänsten abonnemang
(ej volym)</v>
      </c>
      <c r="D66" s="112">
        <f>'Valbara Tjänster'!AH6</f>
        <v>31916</v>
      </c>
      <c r="E66" s="52"/>
      <c r="F66" s="92" t="str">
        <f>'Valbara Tjänster'!AH27</f>
        <v>Prognos! Faktureras kvartalsvis i förskott av förvaltning med volymsjusteringar i efterskott. Abonnemangspriset baseras på av kunden redovisad inköpsvolym. Tillkommer rörlig avgift enl. prislista på Inera.se</v>
      </c>
      <c r="G66" s="52"/>
      <c r="H66" s="52" t="str">
        <f>'Valbara Tjänster'!AH28</f>
        <v>Dec, Mar, Jun, Sep</v>
      </c>
      <c r="I66" s="52"/>
      <c r="J66" s="114" t="str">
        <f>'Valbara Tjänster'!AH29</f>
        <v>Prognos 2025 inkl 1% indexhöjning. Faktureras av förvaltning</v>
      </c>
    </row>
    <row r="67" spans="3:10" ht="45" hidden="1" outlineLevel="1" x14ac:dyDescent="0.25">
      <c r="C67" s="111" t="str">
        <f>'Valbara Tjänster'!AL1</f>
        <v>E-klient</v>
      </c>
      <c r="D67" s="112">
        <f>'Valbara Tjänster'!AL6</f>
        <v>1683492.24</v>
      </c>
      <c r="E67" s="52"/>
      <c r="F67" s="92" t="str">
        <f>'Valbara Tjänster'!AL27</f>
        <v>Helår i förskott baserat på regionernas inventering av antal PC</v>
      </c>
      <c r="G67" s="52"/>
      <c r="H67" s="52" t="str">
        <f>'Valbara Tjänster'!AL28</f>
        <v>Januari</v>
      </c>
      <c r="I67" s="52"/>
      <c r="J67" s="114" t="str">
        <f>'Valbara Tjänster'!AL29</f>
        <v>Fakturerat helår 2024</v>
      </c>
    </row>
    <row r="68" spans="3:10" ht="60" hidden="1" outlineLevel="1" x14ac:dyDescent="0.25">
      <c r="C68" s="111" t="str">
        <f>'Valbara Tjänster'!AP1</f>
        <v>Eira Licenser (innehåll)</v>
      </c>
      <c r="D68" s="112">
        <f>'Valbara Tjänster'!AP6</f>
        <v>1953992.4802000001</v>
      </c>
      <c r="E68" s="52"/>
      <c r="F68" s="92" t="str">
        <f>'Valbara Tjänster'!AP27</f>
        <v>Licenskostnaden fördelas solidariskt mellan landsting och regioner baserat på antal invånare.</v>
      </c>
      <c r="G68" s="52"/>
      <c r="H68" s="52" t="str">
        <f>'Valbara Tjänster'!AP28</f>
        <v>Årsvis engång i februari</v>
      </c>
      <c r="I68" s="52"/>
      <c r="J68" s="114" t="str">
        <f>'Valbara Tjänster'!AP29</f>
        <v>Prognos. Faktureras av förvaltning</v>
      </c>
    </row>
    <row r="69" spans="3:10" ht="30" hidden="1" outlineLevel="1" x14ac:dyDescent="0.25">
      <c r="C69" s="111" t="str">
        <f>'Valbara Tjänster'!AT1</f>
        <v>Informations- utlämning till kvalitetsregister</v>
      </c>
      <c r="D69" s="112">
        <f>'Valbara Tjänster'!AT6</f>
        <v>0</v>
      </c>
      <c r="E69" s="52"/>
      <c r="F69" s="92" t="str">
        <f>'Valbara Tjänster'!AT27</f>
        <v>Faktureras separat av tjänstens förvaltning</v>
      </c>
      <c r="G69" s="52"/>
      <c r="H69" s="52" t="str">
        <f>'Valbara Tjänster'!AT28</f>
        <v xml:space="preserve"> </v>
      </c>
      <c r="I69" s="52"/>
      <c r="J69" s="117" t="str">
        <f>'Valbara Tjänster'!AT29</f>
        <v>Ingen regionsfakturering</v>
      </c>
    </row>
    <row r="70" spans="3:10" ht="45" hidden="1" outlineLevel="1" x14ac:dyDescent="0.25">
      <c r="C70" s="111" t="str">
        <f>'Valbara Tjänster'!AX1</f>
        <v xml:space="preserve">1177 inkorg </v>
      </c>
      <c r="D70" s="112">
        <f>'Valbara Tjänster'!AX6</f>
        <v>1349136.9273600001</v>
      </c>
      <c r="E70" s="52"/>
      <c r="F70" s="92" t="str">
        <f>'Valbara Tjänster'!AX27</f>
        <v xml:space="preserve">Volymsbaserad. Faktureras kvartalsvis efterskott </v>
      </c>
      <c r="G70" s="52"/>
      <c r="H70" s="52">
        <f>'Valbara Tjänster'!AX28</f>
        <v>0</v>
      </c>
      <c r="I70" s="52"/>
      <c r="J70" s="114" t="str">
        <f>'Valbara Tjänster'!AX29</f>
        <v>Prognos 2023. Faktureras av förvaltning</v>
      </c>
    </row>
    <row r="71" spans="3:10" hidden="1" outlineLevel="1" x14ac:dyDescent="0.25">
      <c r="C71" s="111" t="str">
        <f>'Valbara Tjänster'!BB1</f>
        <v>Bild (i 1177 på telefon)</v>
      </c>
      <c r="D71" s="112">
        <f>'Valbara Tjänster'!BB6</f>
        <v>323800.71139403188</v>
      </c>
      <c r="E71" s="52"/>
      <c r="F71" s="92" t="str">
        <f>'Valbara Tjänster'!BB27</f>
        <v>Kvartal förskott</v>
      </c>
      <c r="G71" s="52"/>
      <c r="H71" s="52" t="str">
        <f>'Valbara Tjänster'!BB28</f>
        <v>Dec,Mar,Jun,Sep</v>
      </c>
      <c r="I71" s="52"/>
      <c r="J71" s="114" t="str">
        <f>'Valbara Tjänster'!BB29</f>
        <v>N/A</v>
      </c>
    </row>
    <row r="72" spans="3:10" hidden="1" outlineLevel="1" x14ac:dyDescent="0.25">
      <c r="C72" s="111" t="str">
        <f>'Valbara Tjänster'!BF1</f>
        <v>Video (i 1177 på telefon)</v>
      </c>
      <c r="D72" s="112">
        <f>'Valbara Tjänster'!BF6</f>
        <v>0</v>
      </c>
      <c r="E72" s="52"/>
      <c r="F72" s="92" t="str">
        <f>'Valbara Tjänster'!BF27</f>
        <v>Kvartal förskott</v>
      </c>
      <c r="G72" s="52"/>
      <c r="H72" s="52" t="str">
        <f>'Valbara Tjänster'!BF28</f>
        <v>Dec,Mar,Jun,Sep</v>
      </c>
      <c r="I72" s="52"/>
      <c r="J72" s="114" t="str">
        <f>'Valbara Tjänster'!BF29</f>
        <v>N/A</v>
      </c>
    </row>
    <row r="73" spans="3:10" hidden="1" outlineLevel="1" x14ac:dyDescent="0.25">
      <c r="C73" s="111" t="str">
        <f>'Valbara Tjänster'!BJ1</f>
        <v>Utbudstjänsten
PAUSAD!</v>
      </c>
      <c r="D73" s="112">
        <f>'Valbara Tjänster'!BJ6</f>
        <v>0</v>
      </c>
      <c r="E73" s="52"/>
      <c r="F73" s="92" t="str">
        <f>'Valbara Tjänster'!BJ27</f>
        <v>Kvartal förskott</v>
      </c>
      <c r="G73" s="52"/>
      <c r="H73" s="52" t="str">
        <f>'Valbara Tjänster'!BJ28</f>
        <v>Dec,Mar,Jun,Sep</v>
      </c>
      <c r="I73" s="52"/>
      <c r="J73" s="114" t="str">
        <f>'Valbara Tjänster'!BJ29</f>
        <v>Pausad</v>
      </c>
    </row>
    <row r="74" spans="3:10" hidden="1" outlineLevel="1" x14ac:dyDescent="0.25">
      <c r="C74" s="111" t="str">
        <f>'Valbara Tjänster'!BN1</f>
        <v>Statistiktjänst Organisations-statistik</v>
      </c>
      <c r="D74" s="112">
        <f>'Valbara Tjänster'!BN6</f>
        <v>56818.957574396161</v>
      </c>
      <c r="E74" s="52"/>
      <c r="F74" s="92" t="str">
        <f>'Valbara Tjänster'!BN27</f>
        <v>Kvartal förskott</v>
      </c>
      <c r="G74" s="52"/>
      <c r="H74" s="52" t="str">
        <f>'Valbara Tjänster'!BN28</f>
        <v>Dec,Mar,Jun,Sep</v>
      </c>
      <c r="I74" s="52"/>
      <c r="J74" s="114" t="str">
        <f>'Valbara Tjänster'!BN29</f>
        <v>Bindningstid: 2025-09-01</v>
      </c>
    </row>
    <row r="75" spans="3:10" hidden="1" outlineLevel="1" x14ac:dyDescent="0.25">
      <c r="C75" s="111" t="str">
        <f>'Valbara Tjänster'!BR1</f>
        <v>Statistiktjänst export</v>
      </c>
      <c r="D75" s="112">
        <f>'Valbara Tjänster'!BR6</f>
        <v>203902.6306198198</v>
      </c>
      <c r="E75" s="52"/>
      <c r="F75" s="92" t="str">
        <f>'Valbara Tjänster'!BR27</f>
        <v>Kvartal förskott</v>
      </c>
      <c r="G75" s="52"/>
      <c r="H75" s="52" t="str">
        <f>'Valbara Tjänster'!BR28</f>
        <v>Dec,Mar,Jun,Sep</v>
      </c>
      <c r="I75" s="52"/>
      <c r="J75" s="114" t="str">
        <f>'Valbara Tjänster'!BR29</f>
        <v>Bindningstid: 2027-06-01</v>
      </c>
    </row>
    <row r="76" spans="3:10" s="67" customFormat="1" hidden="1" outlineLevel="1" x14ac:dyDescent="0.25">
      <c r="C76" s="84" t="str">
        <f>'Valbara Tjänster'!BV1</f>
        <v>Terminologi-tjänst</v>
      </c>
      <c r="D76" s="91">
        <f>'Valbara Tjänster'!BV6</f>
        <v>351618.9787413177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Tjänster'!BZ6</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Tjänster'!CD6</f>
        <v>184282.4542639915</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Tjänster'!CH6</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Tjänster'!CL6</f>
        <v>564843.96151040005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Tjänster'!CP6</f>
        <v>3640098.1760000009</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Tjänster'!CT6</f>
        <v>881069.21759999997</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Tjänster'!CX6</f>
        <v>321021.64386063203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Tjänster'!DB6</f>
        <v>229869.76756698242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Tjänster'!DF6</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Tjänster'!DJ6</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Tjänster'!DN6</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Tjänster'!DR6</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Tjänster'!DV6</f>
        <v>0</v>
      </c>
      <c r="E89" s="92"/>
      <c r="F89" s="71">
        <f>'Valbara Tjänster'!DV27</f>
        <v>0</v>
      </c>
      <c r="G89" s="92"/>
      <c r="H89" s="71">
        <f>'Valbara Tjänster'!DV28</f>
        <v>0</v>
      </c>
      <c r="I89" s="92"/>
      <c r="J89" s="161">
        <f>'Valbara Tjänster'!DV29</f>
        <v>0</v>
      </c>
    </row>
    <row r="90" spans="3:10" s="67" customFormat="1" ht="14.25" hidden="1" customHeight="1" outlineLevel="1" x14ac:dyDescent="0.25">
      <c r="C90" s="84">
        <f>'Valbara Tjänster'!DZ1</f>
        <v>0</v>
      </c>
      <c r="D90" s="91">
        <f>'Valbara Tjänster'!DZ6</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Tjänster'!ED6</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Tjänster'!EH6</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Tjänster'!EL6</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Tjänster'!EP6</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Tjänster'!ET6</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Tjänster'!EX6</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Tjänster'!FB6</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Tjänster'!FF6</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Tjänster'!FJ6</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Tjänster'!FN6</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Tjänster'!FR6</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Tjänster'!FV6</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Tjänster'!FZ6</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Tjänster'!GD6</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Tjänster'!GH6</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Tjänster'!GL6</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Tjänster'!GP6</f>
        <v>0</v>
      </c>
      <c r="E107" s="96"/>
      <c r="F107" s="72">
        <f>'Valbara Tjänster'!GP27</f>
        <v>0</v>
      </c>
      <c r="G107" s="96"/>
      <c r="H107" s="72">
        <f>'Valbara Tjänster'!GP28</f>
        <v>0</v>
      </c>
      <c r="I107" s="96"/>
      <c r="J107" s="162">
        <f>'Valbara Tjänster'!GP29</f>
        <v>0</v>
      </c>
    </row>
    <row r="108" spans="3:10" hidden="1" outlineLevel="1" x14ac:dyDescent="0.25">
      <c r="C108" s="52"/>
      <c r="D108" s="112"/>
      <c r="E108" s="52"/>
      <c r="F108" s="52"/>
      <c r="G108" s="52"/>
      <c r="H108" s="52"/>
      <c r="I108" s="52"/>
      <c r="J108" s="52"/>
    </row>
    <row r="109" spans="3:10" ht="15.75" collapsed="1" thickBot="1" x14ac:dyDescent="0.3">
      <c r="C109" s="52"/>
      <c r="D109" s="52"/>
      <c r="E109" s="52"/>
      <c r="F109" s="52"/>
      <c r="G109" s="52"/>
      <c r="H109" s="52"/>
      <c r="I109" s="52"/>
      <c r="J109" s="52"/>
    </row>
    <row r="110" spans="3:10" ht="21" x14ac:dyDescent="0.25">
      <c r="C110" s="104" t="s">
        <v>55</v>
      </c>
      <c r="D110" s="105">
        <f>SUM(D111:D131)</f>
        <v>1737827.5345369112</v>
      </c>
      <c r="E110" s="106"/>
      <c r="F110" s="70" t="s">
        <v>39</v>
      </c>
      <c r="G110" s="88"/>
      <c r="H110" s="101"/>
      <c r="I110" s="87"/>
      <c r="J110" s="99"/>
    </row>
    <row r="111" spans="3:10" ht="17.25" hidden="1" customHeight="1" outlineLevel="1" x14ac:dyDescent="0.25">
      <c r="C111" s="111" t="str">
        <f>'Gemensamma i utveckling'!C1</f>
        <v>Utvecklingsram 2025</v>
      </c>
      <c r="D111" s="112">
        <f>'Gemensamma i utveckling'!C9</f>
        <v>1737827.5345369112</v>
      </c>
      <c r="E111" s="52"/>
      <c r="F111" s="71" t="str">
        <f>'Gemensamma i utveckling'!C30</f>
        <v>Engång helår</v>
      </c>
      <c r="G111" s="92"/>
      <c r="H111" s="92" t="str">
        <f>'Gemensamma i utveckling'!C31</f>
        <v>Faktureras i januari för helår 2025</v>
      </c>
      <c r="I111" s="92"/>
      <c r="J111" s="93" t="str">
        <f>'Gemensamma i utveckling'!C32</f>
        <v>Januari</v>
      </c>
    </row>
    <row r="112" spans="3:10" ht="17.25" hidden="1" customHeight="1" outlineLevel="1" x14ac:dyDescent="0.25">
      <c r="C112" s="111" t="str">
        <f>'Gemensamma i utveckling'!D1</f>
        <v>Utveckling ny 1177-app</v>
      </c>
      <c r="D112" s="112">
        <f>'Gemensamma i utveckling'!D9</f>
        <v>0</v>
      </c>
      <c r="E112" s="52"/>
      <c r="F112" s="71" t="str">
        <f>'Gemensamma i utveckling'!D30</f>
        <v xml:space="preserve"> -</v>
      </c>
      <c r="G112" s="92"/>
      <c r="H112" s="92" t="str">
        <f>'Gemensamma i utveckling'!D31</f>
        <v xml:space="preserve"> -</v>
      </c>
      <c r="I112" s="92"/>
      <c r="J112" s="93" t="str">
        <f>'Gemensamma i utveckling'!D32</f>
        <v>Väntar på avsiktsförklaring</v>
      </c>
    </row>
    <row r="113" spans="3:10" ht="17.25" hidden="1" customHeight="1" outlineLevel="1" x14ac:dyDescent="0.25">
      <c r="C113" s="111" t="str">
        <f>'Gemensamma i utveckling'!E1</f>
        <v>Förenklad utgivning SITHS eID</v>
      </c>
      <c r="D113" s="112">
        <f>'Gemensamma i utveckling'!E9</f>
        <v>0</v>
      </c>
      <c r="E113" s="52"/>
      <c r="F113" s="83" t="str">
        <f>'Gemensamma i utveckling'!E30</f>
        <v xml:space="preserve"> -</v>
      </c>
      <c r="G113" s="92"/>
      <c r="H113" s="102" t="str">
        <f>'Gemensamma i utveckling'!E31</f>
        <v xml:space="preserve"> -</v>
      </c>
      <c r="I113" s="92"/>
      <c r="J113" s="100" t="str">
        <f>'Gemensamma i utveckling'!E32</f>
        <v>Väntar på avsiktsförklaring</v>
      </c>
    </row>
    <row r="114" spans="3:10" ht="17.25" hidden="1" customHeight="1" outlineLevel="1" x14ac:dyDescent="0.25">
      <c r="C114" s="111">
        <f>'Gemensamma i utveckling'!F1</f>
        <v>0</v>
      </c>
      <c r="D114" s="112">
        <f>'Gemensamma i utveckling'!F9</f>
        <v>0</v>
      </c>
      <c r="E114" s="52"/>
      <c r="F114" s="71" t="str">
        <f>'Gemensamma i utveckling'!F30</f>
        <v xml:space="preserve"> -</v>
      </c>
      <c r="G114" s="92"/>
      <c r="H114" s="92" t="str">
        <f>'Gemensamma i utveckling'!F31</f>
        <v xml:space="preserve"> -</v>
      </c>
      <c r="I114" s="92"/>
      <c r="J114" s="93" t="str">
        <f>'Gemensamma i utveckling'!F32</f>
        <v xml:space="preserve"> -</v>
      </c>
    </row>
    <row r="115" spans="3:10" ht="17.25" hidden="1" customHeight="1" outlineLevel="1" x14ac:dyDescent="0.25">
      <c r="C115" s="111">
        <f>'Gemensamma i utveckling'!G1</f>
        <v>0</v>
      </c>
      <c r="D115" s="112">
        <f>'Gemensamma i utveckling'!G9</f>
        <v>0</v>
      </c>
      <c r="E115" s="52"/>
      <c r="F115" s="71">
        <f>'Gemensamma i utveckling'!G30</f>
        <v>0</v>
      </c>
      <c r="G115" s="92"/>
      <c r="H115" s="92">
        <f>'Gemensamma i utveckling'!G31</f>
        <v>0</v>
      </c>
      <c r="I115" s="92"/>
      <c r="J115" s="93">
        <f>'Gemensamma i utveckling'!G32</f>
        <v>0</v>
      </c>
    </row>
    <row r="116" spans="3:10" ht="17.25" hidden="1" customHeight="1" outlineLevel="1" x14ac:dyDescent="0.25">
      <c r="C116" s="111">
        <f>'Gemensamma i utveckling'!H1</f>
        <v>0</v>
      </c>
      <c r="D116" s="112">
        <f>'Gemensamma i utveckling'!H9</f>
        <v>0</v>
      </c>
      <c r="E116" s="52"/>
      <c r="F116" s="71">
        <f>'Gemensamma i utveckling'!H30</f>
        <v>0</v>
      </c>
      <c r="G116" s="92"/>
      <c r="H116" s="92">
        <f>'Gemensamma i utveckling'!H31</f>
        <v>0</v>
      </c>
      <c r="I116" s="92"/>
      <c r="J116" s="93">
        <f>'Gemensamma i utveckling'!H32</f>
        <v>0</v>
      </c>
    </row>
    <row r="117" spans="3:10" s="67" customFormat="1" ht="17.25" hidden="1" customHeight="1" outlineLevel="1" x14ac:dyDescent="0.25">
      <c r="C117" s="84">
        <f>'Gemensamma i utveckling'!I1</f>
        <v>0</v>
      </c>
      <c r="D117" s="91">
        <f>'Gemensamma i utveckling'!I9</f>
        <v>0</v>
      </c>
      <c r="E117" s="92"/>
      <c r="F117" s="71">
        <f>'Gemensamma i utveckling'!I30</f>
        <v>0</v>
      </c>
      <c r="G117" s="92"/>
      <c r="H117" s="67">
        <f>'Gemensamma i utveckling'!I31</f>
        <v>0</v>
      </c>
      <c r="I117" s="92"/>
      <c r="J117" s="93">
        <f>'Gemensamma i utveckling'!I32</f>
        <v>0</v>
      </c>
    </row>
    <row r="118" spans="3:10" s="67" customFormat="1" ht="17.25" hidden="1" customHeight="1" outlineLevel="1" x14ac:dyDescent="0.25">
      <c r="C118" s="84">
        <f>'Gemensamma i utveckling'!J1</f>
        <v>0</v>
      </c>
      <c r="D118" s="91">
        <f>'Gemensamma i utveckling'!J9</f>
        <v>0</v>
      </c>
      <c r="E118" s="92"/>
      <c r="F118" s="71">
        <f>'Gemensamma i utveckling'!J30</f>
        <v>0</v>
      </c>
      <c r="G118" s="92"/>
      <c r="H118" s="92">
        <f>'Gemensamma i utveckling'!J31</f>
        <v>0</v>
      </c>
      <c r="I118" s="92"/>
      <c r="J118" s="93">
        <f>'Gemensamma i utveckling'!J32</f>
        <v>0</v>
      </c>
    </row>
    <row r="119" spans="3:10" s="67" customFormat="1" ht="17.25" hidden="1" customHeight="1" outlineLevel="1" x14ac:dyDescent="0.25">
      <c r="C119" s="84">
        <f>'Gemensamma i utveckling'!K1</f>
        <v>0</v>
      </c>
      <c r="D119" s="91">
        <f>'Gemensamma i utveckling'!K9</f>
        <v>0</v>
      </c>
      <c r="E119" s="92"/>
      <c r="F119" s="71">
        <f>'Gemensamma i utveckling'!K30</f>
        <v>0</v>
      </c>
      <c r="G119" s="92"/>
      <c r="H119" s="92">
        <f>'Gemensamma i utveckling'!K31</f>
        <v>0</v>
      </c>
      <c r="I119" s="92"/>
      <c r="J119" s="93">
        <f>'Gemensamma i utveckling'!K32</f>
        <v>0</v>
      </c>
    </row>
    <row r="120" spans="3:10" s="67" customFormat="1" ht="17.25" hidden="1" customHeight="1" outlineLevel="1" x14ac:dyDescent="0.25">
      <c r="C120" s="84">
        <f>'Gemensamma i utveckling'!L1</f>
        <v>0</v>
      </c>
      <c r="D120" s="91">
        <f>'Gemensamma i utveckling'!L9</f>
        <v>0</v>
      </c>
      <c r="E120" s="92"/>
      <c r="F120" s="71">
        <f>'Gemensamma i utveckling'!L30</f>
        <v>0</v>
      </c>
      <c r="G120" s="92"/>
      <c r="H120" s="92">
        <f>'Gemensamma i utveckling'!L31</f>
        <v>0</v>
      </c>
      <c r="I120" s="92"/>
      <c r="J120" s="93">
        <f>'Gemensamma i utveckling'!L32</f>
        <v>0</v>
      </c>
    </row>
    <row r="121" spans="3:10" s="67" customFormat="1" ht="17.25" hidden="1" customHeight="1" outlineLevel="1" x14ac:dyDescent="0.25">
      <c r="C121" s="84">
        <f>'Gemensamma i utveckling'!M1</f>
        <v>0</v>
      </c>
      <c r="D121" s="91">
        <f>'Gemensamma i utveckling'!M9</f>
        <v>0</v>
      </c>
      <c r="E121" s="92"/>
      <c r="F121" s="71">
        <f>'Gemensamma i utveckling'!M30</f>
        <v>0</v>
      </c>
      <c r="G121" s="92"/>
      <c r="H121" s="92">
        <f>'Gemensamma i utveckling'!M31</f>
        <v>0</v>
      </c>
      <c r="I121" s="92"/>
      <c r="J121" s="93">
        <f>'Gemensamma i utveckling'!M32</f>
        <v>0</v>
      </c>
    </row>
    <row r="122" spans="3:10" s="67" customFormat="1" ht="17.25" hidden="1" customHeight="1" outlineLevel="1" x14ac:dyDescent="0.25">
      <c r="C122" s="84">
        <f>'Gemensamma i utveckling'!N1</f>
        <v>0</v>
      </c>
      <c r="D122" s="91">
        <f>'Gemensamma i utveckling'!N9</f>
        <v>0</v>
      </c>
      <c r="E122" s="92"/>
      <c r="F122" s="71">
        <f>'Gemensamma i utveckling'!N30</f>
        <v>0</v>
      </c>
      <c r="G122" s="92"/>
      <c r="H122" s="92">
        <f>'Gemensamma i utveckling'!N31</f>
        <v>0</v>
      </c>
      <c r="I122" s="92"/>
      <c r="J122" s="93">
        <f>'Gemensamma i utveckling'!N32</f>
        <v>0</v>
      </c>
    </row>
    <row r="123" spans="3:10" s="67" customFormat="1" ht="17.25" hidden="1" customHeight="1" outlineLevel="1" x14ac:dyDescent="0.25">
      <c r="C123" s="84">
        <f>'Gemensamma i utveckling'!O1</f>
        <v>0</v>
      </c>
      <c r="D123" s="91">
        <f>'Gemensamma i utveckling'!O9</f>
        <v>0</v>
      </c>
      <c r="E123" s="92"/>
      <c r="F123" s="71">
        <f>'Gemensamma i utveckling'!O30</f>
        <v>0</v>
      </c>
      <c r="G123" s="92"/>
      <c r="H123" s="92">
        <f>'Gemensamma i utveckling'!O31</f>
        <v>0</v>
      </c>
      <c r="I123" s="92"/>
      <c r="J123" s="93">
        <f>'Gemensamma i utveckling'!O32</f>
        <v>0</v>
      </c>
    </row>
    <row r="124" spans="3:10" s="67" customFormat="1" ht="17.25" hidden="1" customHeight="1" outlineLevel="1" x14ac:dyDescent="0.25">
      <c r="C124" s="84">
        <f>'Gemensamma i utveckling'!P1</f>
        <v>0</v>
      </c>
      <c r="D124" s="91">
        <f>'Gemensamma i utveckling'!P9</f>
        <v>0</v>
      </c>
      <c r="E124" s="92"/>
      <c r="F124" s="71">
        <f>'Gemensamma i utveckling'!P30</f>
        <v>0</v>
      </c>
      <c r="G124" s="92"/>
      <c r="H124" s="92">
        <f>'Gemensamma i utveckling'!P31</f>
        <v>0</v>
      </c>
      <c r="I124" s="92"/>
      <c r="J124" s="93">
        <f>'Gemensamma i utveckling'!P32</f>
        <v>0</v>
      </c>
    </row>
    <row r="125" spans="3:10" s="67" customFormat="1" ht="17.25" hidden="1" customHeight="1" outlineLevel="1" x14ac:dyDescent="0.25">
      <c r="C125" s="84">
        <f>'Gemensamma i utveckling'!Q1</f>
        <v>0</v>
      </c>
      <c r="D125" s="91">
        <f>'Gemensamma i utveckling'!Q9</f>
        <v>0</v>
      </c>
      <c r="E125" s="92"/>
      <c r="F125" s="71">
        <f>'Gemensamma i utveckling'!Q30</f>
        <v>0</v>
      </c>
      <c r="G125" s="92"/>
      <c r="H125" s="92">
        <f>'Gemensamma i utveckling'!Q31</f>
        <v>0</v>
      </c>
      <c r="I125" s="92"/>
      <c r="J125" s="93">
        <f>'Gemensamma i utveckling'!Q32</f>
        <v>0</v>
      </c>
    </row>
    <row r="126" spans="3:10" s="67" customFormat="1" ht="17.25" hidden="1" customHeight="1" outlineLevel="1" x14ac:dyDescent="0.25">
      <c r="C126" s="84">
        <f>'Gemensamma i utveckling'!R1</f>
        <v>0</v>
      </c>
      <c r="D126" s="91">
        <f>'Gemensamma i utveckling'!R9</f>
        <v>0</v>
      </c>
      <c r="E126" s="92"/>
      <c r="F126" s="71">
        <f>'Gemensamma i utveckling'!R30</f>
        <v>0</v>
      </c>
      <c r="G126" s="92"/>
      <c r="H126" s="92">
        <f>'Gemensamma i utveckling'!R31</f>
        <v>0</v>
      </c>
      <c r="I126" s="92"/>
      <c r="J126" s="93">
        <f>'Gemensamma i utveckling'!R32</f>
        <v>0</v>
      </c>
    </row>
    <row r="127" spans="3:10" s="67" customFormat="1" ht="17.25" hidden="1" customHeight="1" outlineLevel="1" x14ac:dyDescent="0.25">
      <c r="C127" s="84">
        <f>'Gemensamma i utveckling'!S1</f>
        <v>0</v>
      </c>
      <c r="D127" s="91">
        <f>'Gemensamma i utveckling'!S9</f>
        <v>0</v>
      </c>
      <c r="E127" s="92"/>
      <c r="F127" s="71">
        <f>'Gemensamma i utveckling'!S30</f>
        <v>0</v>
      </c>
      <c r="G127" s="92"/>
      <c r="H127" s="92">
        <f>'Gemensamma i utveckling'!S31</f>
        <v>0</v>
      </c>
      <c r="I127" s="92"/>
      <c r="J127" s="93">
        <f>'Gemensamma i utveckling'!S32</f>
        <v>0</v>
      </c>
    </row>
    <row r="128" spans="3:10" s="67" customFormat="1" ht="17.25" hidden="1" customHeight="1" outlineLevel="1" x14ac:dyDescent="0.25">
      <c r="C128" s="84">
        <f>'Gemensamma i utveckling'!T1</f>
        <v>0</v>
      </c>
      <c r="D128" s="91">
        <f>'Gemensamma i utveckling'!T9</f>
        <v>0</v>
      </c>
      <c r="E128" s="92"/>
      <c r="F128" s="71">
        <f>'Gemensamma i utveckling'!T30</f>
        <v>0</v>
      </c>
      <c r="G128" s="92"/>
      <c r="H128" s="92">
        <f>'Gemensamma i utveckling'!T31</f>
        <v>0</v>
      </c>
      <c r="I128" s="92"/>
      <c r="J128" s="93">
        <f>'Gemensamma i utveckling'!T32</f>
        <v>0</v>
      </c>
    </row>
    <row r="129" spans="3:10" s="67" customFormat="1" ht="17.25" hidden="1" customHeight="1" outlineLevel="1" x14ac:dyDescent="0.25">
      <c r="C129" s="84">
        <f>'Gemensamma i utveckling'!U1</f>
        <v>0</v>
      </c>
      <c r="D129" s="91">
        <f>'Gemensamma i utveckling'!U9</f>
        <v>0</v>
      </c>
      <c r="E129" s="92"/>
      <c r="F129" s="71">
        <f>'Gemensamma i utveckling'!U30</f>
        <v>0</v>
      </c>
      <c r="G129" s="92"/>
      <c r="H129" s="92">
        <f>'Gemensamma i utveckling'!U31</f>
        <v>0</v>
      </c>
      <c r="I129" s="92"/>
      <c r="J129" s="93">
        <f>'Gemensamma i utveckling'!U32</f>
        <v>0</v>
      </c>
    </row>
    <row r="130" spans="3:10" s="67" customFormat="1" ht="17.25" hidden="1" customHeight="1" outlineLevel="1" x14ac:dyDescent="0.25">
      <c r="C130" s="84">
        <f>'Gemensamma i utveckling'!V1</f>
        <v>0</v>
      </c>
      <c r="D130" s="91">
        <f>'Gemensamma i utveckling'!V9</f>
        <v>0</v>
      </c>
      <c r="E130" s="92"/>
      <c r="F130" s="71">
        <f>'Gemensamma i utveckling'!V30</f>
        <v>0</v>
      </c>
      <c r="G130" s="92"/>
      <c r="H130" s="92">
        <f>'Gemensamma i utveckling'!V31</f>
        <v>0</v>
      </c>
      <c r="I130" s="92"/>
      <c r="J130" s="93">
        <f>'Gemensamma i utveckling'!V32</f>
        <v>0</v>
      </c>
    </row>
    <row r="131" spans="3:10" ht="17.25" hidden="1" customHeight="1" outlineLevel="1" thickBot="1" x14ac:dyDescent="0.3">
      <c r="C131" s="94">
        <f>'Gemensamma i utveckling'!W1</f>
        <v>0</v>
      </c>
      <c r="D131" s="95">
        <f>'Gemensamma i utveckling'!W9</f>
        <v>0</v>
      </c>
      <c r="E131" s="96"/>
      <c r="F131" s="72">
        <f>'Gemensamma i utveckling'!W30</f>
        <v>0</v>
      </c>
      <c r="G131" s="96"/>
      <c r="H131" s="96">
        <f>'Gemensamma i utveckling'!W31</f>
        <v>0</v>
      </c>
      <c r="I131" s="96"/>
      <c r="J131" s="97">
        <f>'Gemensamma i utveckling'!W32</f>
        <v>0</v>
      </c>
    </row>
    <row r="132" spans="3:10" hidden="1" outlineLevel="1" x14ac:dyDescent="0.25">
      <c r="C132" s="52"/>
      <c r="D132" s="112"/>
      <c r="E132" s="52"/>
      <c r="F132" s="52"/>
      <c r="G132" s="52"/>
      <c r="H132" s="52"/>
      <c r="I132" s="52"/>
      <c r="J132" s="52"/>
    </row>
    <row r="133" spans="3:10" ht="15.75" collapsed="1" thickBot="1" x14ac:dyDescent="0.3">
      <c r="C133" s="52"/>
      <c r="D133" s="52"/>
      <c r="E133" s="52"/>
      <c r="F133" s="52"/>
      <c r="G133" s="52"/>
      <c r="H133" s="52"/>
      <c r="I133" s="52"/>
      <c r="J133" s="52"/>
    </row>
    <row r="134" spans="3:10" ht="21" x14ac:dyDescent="0.25">
      <c r="C134" s="104" t="s">
        <v>56</v>
      </c>
      <c r="D134" s="105">
        <f>SUM(D135:D163)</f>
        <v>606308.50299798837</v>
      </c>
      <c r="E134" s="106"/>
      <c r="F134" s="106" t="s">
        <v>39</v>
      </c>
      <c r="G134" s="106"/>
      <c r="H134" s="106"/>
      <c r="I134" s="106"/>
      <c r="J134" s="116"/>
    </row>
    <row r="135" spans="3:10" ht="30" hidden="1" outlineLevel="1" x14ac:dyDescent="0.25">
      <c r="C135" s="111" t="str">
        <f>'Valbara i utveckling'!F1</f>
        <v>Elektronisk beställning och svar av lab.undersökningar (bara Q1-2026)</v>
      </c>
      <c r="D135" s="112">
        <f>'Valbara i utveckling'!F9</f>
        <v>83763.622800000012</v>
      </c>
      <c r="E135" s="52"/>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111" t="str">
        <f>'Valbara i utveckling'!J1</f>
        <v>Invånarens samtycken på 1177</v>
      </c>
      <c r="D136" s="112">
        <f>'Valbara i utveckling'!J9</f>
        <v>522544.8801979883</v>
      </c>
      <c r="E136" s="52"/>
      <c r="F136" s="52" t="str">
        <f>'Valbara i utveckling'!J30</f>
        <v>Kvartal förskott</v>
      </c>
      <c r="G136" s="52"/>
      <c r="H136" s="52" t="str">
        <f>'Valbara i utveckling'!J31</f>
        <v>Dec,Mar,Jun,Sep</v>
      </c>
      <c r="I136" s="52"/>
      <c r="J136" s="118" t="str">
        <f>'Valbara i utveckling'!J32</f>
        <v>Skåne och VGR kompletteringsfinansierar</v>
      </c>
    </row>
    <row r="137" spans="3:10" hidden="1" outlineLevel="1" x14ac:dyDescent="0.25">
      <c r="C137" s="111" t="str">
        <f>'Valbara i utveckling'!N1</f>
        <v>Fristående hänvisningsstöd (RGS webb 2.0)​</v>
      </c>
      <c r="D137" s="112">
        <f>'Valbara i utveckling'!N9</f>
        <v>0</v>
      </c>
      <c r="E137" s="52"/>
      <c r="F137" s="52" t="str">
        <f>'Valbara i utveckling'!N30</f>
        <v xml:space="preserve"> -</v>
      </c>
      <c r="G137" s="52"/>
      <c r="H137" s="52" t="str">
        <f>'Valbara i utveckling'!N31</f>
        <v xml:space="preserve"> -</v>
      </c>
      <c r="I137" s="52"/>
      <c r="J137" s="118" t="str">
        <f>'Valbara i utveckling'!N32</f>
        <v>Väntar intresseanmälan</v>
      </c>
    </row>
    <row r="138" spans="3:10" hidden="1" outlineLevel="1" x14ac:dyDescent="0.25">
      <c r="C138" s="111" t="str">
        <f>'Valbara i utveckling'!R1</f>
        <v>Barn och ungas rätt till information i 1177</v>
      </c>
      <c r="D138" s="112">
        <f>'Valbara i utveckling'!R9</f>
        <v>0</v>
      </c>
      <c r="E138" s="52"/>
      <c r="F138" s="52" t="str">
        <f>'Valbara i utveckling'!R30</f>
        <v xml:space="preserve"> -</v>
      </c>
      <c r="G138" s="52"/>
      <c r="H138" s="52" t="str">
        <f>'Valbara i utveckling'!R31</f>
        <v xml:space="preserve"> -</v>
      </c>
      <c r="I138" s="52"/>
      <c r="J138" s="118" t="str">
        <f>'Valbara i utveckling'!R32</f>
        <v>Väntar Avsiktsförkl</v>
      </c>
    </row>
    <row r="139" spans="3:10" hidden="1" outlineLevel="1" x14ac:dyDescent="0.25">
      <c r="C139" s="111" t="str">
        <f>'Valbara i utveckling'!V1</f>
        <v>1177 sammanhållen planering Steg 2</v>
      </c>
      <c r="D139" s="112">
        <f>'Valbara i utveckling'!V9</f>
        <v>0</v>
      </c>
      <c r="E139" s="5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111" t="str">
        <f>'Valbara i utveckling'!Z1</f>
        <v>Fortsatt utveckling 1177 för vårdpersonal​</v>
      </c>
      <c r="D140" s="112">
        <f>'Valbara i utveckling'!Z9</f>
        <v>0</v>
      </c>
      <c r="E140" s="52"/>
      <c r="F140" s="52" t="str">
        <f>'Valbara i utveckling'!Z30</f>
        <v xml:space="preserve"> -</v>
      </c>
      <c r="G140" s="52"/>
      <c r="H140" s="52" t="str">
        <f>'Valbara i utveckling'!Z31</f>
        <v xml:space="preserve"> -</v>
      </c>
      <c r="I140" s="52"/>
      <c r="J140" s="118" t="str">
        <f>'Valbara i utveckling'!Z32</f>
        <v>Väntar Avsiktsförkl</v>
      </c>
    </row>
    <row r="141" spans="3:10" hidden="1" outlineLevel="1" x14ac:dyDescent="0.25">
      <c r="C141" s="111">
        <f>'Valbara i utveckling'!AD1</f>
        <v>0</v>
      </c>
      <c r="D141" s="112">
        <f>'Valbara i utveckling'!AD9</f>
        <v>0</v>
      </c>
      <c r="E141" s="52"/>
      <c r="F141" s="52">
        <f>'Valbara i utveckling'!AD30</f>
        <v>0</v>
      </c>
      <c r="G141" s="52"/>
      <c r="H141" s="52">
        <f>'Valbara i utveckling'!AD31</f>
        <v>0</v>
      </c>
      <c r="I141" s="52"/>
      <c r="J141" s="118">
        <f>'Valbara i utveckling'!AD32</f>
        <v>0</v>
      </c>
    </row>
    <row r="142" spans="3:10" hidden="1" outlineLevel="1" x14ac:dyDescent="0.25">
      <c r="C142" s="111">
        <f>'Valbara i utveckling'!AH1</f>
        <v>0</v>
      </c>
      <c r="D142" s="112">
        <f>'Valbara i utveckling'!AH9</f>
        <v>0</v>
      </c>
      <c r="E142" s="52"/>
      <c r="F142" s="52">
        <f>'Valbara i utveckling'!AH30</f>
        <v>0</v>
      </c>
      <c r="G142" s="52"/>
      <c r="H142" s="52">
        <f>'Valbara i utveckling'!AH31</f>
        <v>0</v>
      </c>
      <c r="I142" s="52"/>
      <c r="J142" s="118">
        <f>'Valbara i utveckling'!AH32</f>
        <v>0</v>
      </c>
    </row>
    <row r="143" spans="3:10" hidden="1" outlineLevel="1" x14ac:dyDescent="0.25">
      <c r="C143" s="111">
        <f>'Valbara i utveckling'!AL1</f>
        <v>0</v>
      </c>
      <c r="D143" s="112">
        <f>'Valbara i utveckling'!AL9</f>
        <v>0</v>
      </c>
      <c r="E143" s="52"/>
      <c r="F143" s="52">
        <f>'Valbara i utveckling'!AL30</f>
        <v>0</v>
      </c>
      <c r="G143" s="52"/>
      <c r="H143" s="52">
        <f>'Valbara i utveckling'!AL31</f>
        <v>0</v>
      </c>
      <c r="I143" s="52"/>
      <c r="J143" s="118">
        <f>'Valbara i utveckling'!AL32</f>
        <v>0</v>
      </c>
    </row>
    <row r="144" spans="3:10" hidden="1" outlineLevel="1" x14ac:dyDescent="0.25">
      <c r="C144" s="111">
        <f>'Valbara i utveckling'!AP1</f>
        <v>0</v>
      </c>
      <c r="D144" s="112">
        <f>'Valbara i utveckling'!AP9</f>
        <v>0</v>
      </c>
      <c r="E144" s="52"/>
      <c r="F144" s="52">
        <f>'Valbara i utveckling'!AP30</f>
        <v>0</v>
      </c>
      <c r="G144" s="52"/>
      <c r="H144" s="52">
        <f>'Valbara i utveckling'!AP31</f>
        <v>0</v>
      </c>
      <c r="I144" s="52"/>
      <c r="J144" s="118">
        <f>'Valbara i utveckling'!AP32</f>
        <v>0</v>
      </c>
    </row>
    <row r="145" spans="3:10" hidden="1" outlineLevel="1" x14ac:dyDescent="0.25">
      <c r="C145" s="111">
        <f>'Valbara i utveckling'!AT1</f>
        <v>0</v>
      </c>
      <c r="D145" s="112">
        <f>'Valbara i utveckling'!AT9</f>
        <v>0</v>
      </c>
      <c r="E145" s="52"/>
      <c r="F145" s="52">
        <f>'Valbara i utveckling'!AT30</f>
        <v>0</v>
      </c>
      <c r="G145" s="52"/>
      <c r="H145" s="52">
        <f>'Valbara i utveckling'!AT31</f>
        <v>0</v>
      </c>
      <c r="I145" s="52"/>
      <c r="J145" s="118">
        <f>'Valbara i utveckling'!AT32</f>
        <v>0</v>
      </c>
    </row>
    <row r="146" spans="3:10" hidden="1" outlineLevel="1" x14ac:dyDescent="0.25">
      <c r="C146" s="111">
        <f>'Valbara i utveckling'!AX1</f>
        <v>0</v>
      </c>
      <c r="D146" s="112">
        <f>'Valbara i utveckling'!AX9</f>
        <v>0</v>
      </c>
      <c r="E146" s="52"/>
      <c r="F146" s="52">
        <f>'Valbara i utveckling'!AX30</f>
        <v>0</v>
      </c>
      <c r="G146" s="52"/>
      <c r="H146" s="52">
        <f>'Valbara i utveckling'!AX31</f>
        <v>0</v>
      </c>
      <c r="I146" s="52"/>
      <c r="J146" s="118">
        <f>'Valbara i utveckling'!AX32</f>
        <v>0</v>
      </c>
    </row>
    <row r="147" spans="3:10" hidden="1" outlineLevel="1" x14ac:dyDescent="0.25">
      <c r="C147" s="111">
        <f>'Valbara i utveckling'!BB1</f>
        <v>0</v>
      </c>
      <c r="D147" s="112">
        <f>'Valbara i utveckling'!BB9</f>
        <v>0</v>
      </c>
      <c r="E147" s="52"/>
      <c r="F147" s="52">
        <f>'Valbara i utveckling'!BB30</f>
        <v>0</v>
      </c>
      <c r="G147" s="52"/>
      <c r="H147" s="52">
        <f>'Valbara i utveckling'!BB31</f>
        <v>0</v>
      </c>
      <c r="I147" s="52"/>
      <c r="J147" s="118">
        <f>'Valbara i utveckling'!BB32</f>
        <v>0</v>
      </c>
    </row>
    <row r="148" spans="3:10" hidden="1" outlineLevel="1" x14ac:dyDescent="0.25">
      <c r="C148" s="111">
        <f>'Valbara i utveckling'!BF1</f>
        <v>0</v>
      </c>
      <c r="D148" s="112">
        <f>'Valbara i utveckling'!BF9</f>
        <v>0</v>
      </c>
      <c r="E148" s="52"/>
      <c r="F148" s="52">
        <f>'Valbara i utveckling'!BF30</f>
        <v>0</v>
      </c>
      <c r="G148" s="52"/>
      <c r="H148" s="52">
        <f>'Valbara i utveckling'!BF31</f>
        <v>0</v>
      </c>
      <c r="I148" s="52"/>
      <c r="J148" s="118">
        <f>'Valbara i utveckling'!BF32</f>
        <v>0</v>
      </c>
    </row>
    <row r="149" spans="3:10" ht="15" hidden="1" customHeight="1" outlineLevel="1" x14ac:dyDescent="0.25">
      <c r="C149" s="84">
        <f>'Valbara i utveckling'!BJ1</f>
        <v>0</v>
      </c>
      <c r="D149" s="91">
        <f>'Valbara i utveckling'!BJ9</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utveckling'!BN9</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utveckling'!BR9</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utveckling'!BV9</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utveckling'!BZ9</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utveckling'!CD9</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utveckling'!CH9</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utveckling'!CL9</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utveckling'!CP9</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utveckling'!CT9</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utveckling'!CX9</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utveckling'!DB9</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utveckling'!DF9</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utveckling'!DJ9</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utveckling'!DN9</f>
        <v>0</v>
      </c>
      <c r="E163" s="166"/>
      <c r="F163" s="166">
        <f>'Valbara i utveckling'!DN30</f>
        <v>0</v>
      </c>
      <c r="G163" s="166"/>
      <c r="H163" s="166">
        <f>'Valbara i utveckling'!DN31</f>
        <v>0</v>
      </c>
      <c r="I163" s="166"/>
      <c r="J163" s="167">
        <f>'Valbara i utveckling'!DN32</f>
        <v>0</v>
      </c>
    </row>
    <row r="164" spans="3:10" hidden="1" outlineLevel="1" x14ac:dyDescent="0.25">
      <c r="C164" s="52"/>
      <c r="D164" s="52"/>
      <c r="E164" s="52"/>
      <c r="F164" s="52"/>
      <c r="G164" s="52"/>
      <c r="H164" s="52"/>
      <c r="I164" s="52"/>
      <c r="J164" s="52"/>
    </row>
    <row r="165" spans="3:10" collapsed="1" x14ac:dyDescent="0.25">
      <c r="C165" s="52"/>
      <c r="D165" s="52"/>
      <c r="E165" s="52"/>
      <c r="F165" s="52"/>
      <c r="G165" s="52"/>
      <c r="H165" s="52"/>
      <c r="I165" s="52"/>
      <c r="J165" s="52"/>
    </row>
  </sheetData>
  <mergeCells count="3">
    <mergeCell ref="C2:J2"/>
    <mergeCell ref="A3:A7"/>
    <mergeCell ref="C3:J3"/>
  </mergeCells>
  <conditionalFormatting sqref="D8:D55">
    <cfRule type="cellIs" dxfId="19" priority="1" operator="equal">
      <formula>0</formula>
    </cfRule>
  </conditionalFormatting>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6564-E55E-45E4-AE27-9AAF96FB0D4E}">
  <sheetPr>
    <tabColor rgb="FFE7DAC5"/>
  </sheetPr>
  <dimension ref="A1:K164"/>
  <sheetViews>
    <sheetView showZeros="0" workbookViewId="0">
      <selection activeCell="J82" sqref="J82:J83"/>
    </sheetView>
  </sheetViews>
  <sheetFormatPr defaultRowHeight="15" outlineLevelRow="1" x14ac:dyDescent="0.25"/>
  <cols>
    <col min="1" max="1" width="21" customWidth="1"/>
    <col min="3" max="3" width="44.85546875" bestFit="1" customWidth="1"/>
    <col min="4" max="4" width="26.28515625" customWidth="1"/>
    <col min="6" max="6" width="28.85546875" style="67"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Tjänster'!B28</f>
        <v>Region Västerbotten</v>
      </c>
    </row>
    <row r="2" spans="1:11" ht="80.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75"/>
      <c r="G5" s="39"/>
      <c r="H5" s="44"/>
      <c r="I5" s="39"/>
      <c r="J5" s="39"/>
      <c r="K5" s="5"/>
    </row>
    <row r="6" spans="1:11" ht="15.75" thickBot="1" x14ac:dyDescent="0.3">
      <c r="A6" s="343"/>
    </row>
    <row r="7" spans="1:11" ht="30" x14ac:dyDescent="0.25">
      <c r="A7" s="343"/>
      <c r="C7" s="85" t="s">
        <v>30</v>
      </c>
      <c r="D7" s="86">
        <f>SUM(D8:D55)</f>
        <v>19894863.574984029</v>
      </c>
      <c r="E7" s="87"/>
      <c r="F7" s="88" t="s">
        <v>36</v>
      </c>
      <c r="G7" s="88"/>
      <c r="H7" s="73" t="s">
        <v>37</v>
      </c>
      <c r="I7" s="89"/>
      <c r="J7" s="90" t="s">
        <v>45</v>
      </c>
      <c r="K7" s="40"/>
    </row>
    <row r="8" spans="1:11" ht="16.5" hidden="1" customHeight="1" outlineLevel="1" x14ac:dyDescent="0.25">
      <c r="C8" s="84" t="str">
        <f>'Gemensamma Tjänster'!E2</f>
        <v>Identifierings-tjänster SITHS</v>
      </c>
      <c r="D8" s="91">
        <f>'Gemensamma Tjänster'!E28</f>
        <v>1402535.5197381817</v>
      </c>
      <c r="E8" s="92"/>
      <c r="F8" s="71" t="str">
        <f>'Gemensamma Tjänster'!E31</f>
        <v>Kvartal förskott</v>
      </c>
      <c r="G8" s="92"/>
      <c r="H8" s="71" t="str">
        <f>'Gemensamma Tjänster'!E32</f>
        <v>Dec,Mar,Jun,Sep</v>
      </c>
      <c r="I8" s="92"/>
      <c r="J8" s="93" t="str">
        <f>'Gemensamma Tjänster'!E33</f>
        <v>N/A</v>
      </c>
    </row>
    <row r="9" spans="1:11" ht="16.5" hidden="1" customHeight="1" outlineLevel="1" x14ac:dyDescent="0.25">
      <c r="C9" s="84" t="str">
        <f>'Gemensamma Tjänster'!F2</f>
        <v>Katalogtjänster HSA</v>
      </c>
      <c r="D9" s="91">
        <f>'Gemensamma Tjänster'!F28</f>
        <v>176969.53330033817</v>
      </c>
      <c r="E9" s="92"/>
      <c r="F9" s="71" t="str">
        <f>'Gemensamma Tjänster'!F31</f>
        <v>Kvartal förskott</v>
      </c>
      <c r="G9" s="92"/>
      <c r="H9" s="71" t="str">
        <f>'Gemensamma Tjänster'!F32</f>
        <v>Dec,Mar,Jun,Sep</v>
      </c>
      <c r="I9" s="92"/>
      <c r="J9" s="93" t="str">
        <f>'Gemensamma Tjänster'!F33</f>
        <v>N/A</v>
      </c>
    </row>
    <row r="10" spans="1:11" ht="16.5" hidden="1" customHeight="1" outlineLevel="1" x14ac:dyDescent="0.25">
      <c r="C10" s="84" t="str">
        <f>'Gemensamma Tjänster'!G2</f>
        <v>Kommunikations-tjänster Sjunet</v>
      </c>
      <c r="D10" s="91">
        <f>'Gemensamma Tjänster'!G28</f>
        <v>31919.708467143788</v>
      </c>
      <c r="E10" s="92"/>
      <c r="F10" s="71" t="str">
        <f>'Gemensamma Tjänster'!G31</f>
        <v>Kvartal förskott</v>
      </c>
      <c r="G10" s="92"/>
      <c r="H10" s="71" t="str">
        <f>'Gemensamma Tjänster'!G32</f>
        <v>Dec,Mar,Jun,Sep</v>
      </c>
      <c r="I10" s="92"/>
      <c r="J10" s="93" t="str">
        <f>'Gemensamma Tjänster'!G33</f>
        <v>N/A</v>
      </c>
    </row>
    <row r="11" spans="1:11" ht="16.5" hidden="1" customHeight="1" outlineLevel="1" x14ac:dyDescent="0.25">
      <c r="C11" s="84" t="str">
        <f>'Gemensamma Tjänster'!H2</f>
        <v>Säkerhetstjänster gemensam</v>
      </c>
      <c r="D11" s="91">
        <f>'Gemensamma Tjänster'!H28</f>
        <v>310935.4624718444</v>
      </c>
      <c r="E11" s="92"/>
      <c r="F11" s="71" t="str">
        <f>'Gemensamma Tjänster'!H31</f>
        <v>Kvartal förskott</v>
      </c>
      <c r="G11" s="92"/>
      <c r="H11" s="71" t="str">
        <f>'Gemensamma Tjänster'!H32</f>
        <v>Dec,Mar,Jun,Sep</v>
      </c>
      <c r="I11" s="92"/>
      <c r="J11" s="93" t="str">
        <f>'Gemensamma Tjänster'!H33</f>
        <v>N/A</v>
      </c>
    </row>
    <row r="12" spans="1:11" ht="16.5" hidden="1" customHeight="1" outlineLevel="1" x14ac:dyDescent="0.25">
      <c r="C12" s="84" t="str">
        <f>'Gemensamma Tjänster'!I2</f>
        <v>1177 inloggningsportal (e-tjänster)</v>
      </c>
      <c r="D12" s="91">
        <f>'Gemensamma Tjänster'!I28</f>
        <v>2196964.5702647874</v>
      </c>
      <c r="E12" s="92"/>
      <c r="F12" s="71" t="str">
        <f>'Gemensamma Tjänster'!I31</f>
        <v>Kvartal förskott</v>
      </c>
      <c r="G12" s="92"/>
      <c r="H12" s="71" t="str">
        <f>'Gemensamma Tjänster'!I32</f>
        <v>Dec,Mar,Jun,Sep</v>
      </c>
      <c r="I12" s="92"/>
      <c r="J12" s="93" t="str">
        <f>'Gemensamma Tjänster'!I33</f>
        <v>N/A</v>
      </c>
    </row>
    <row r="13" spans="1:11" ht="16.5" hidden="1" customHeight="1" outlineLevel="1" x14ac:dyDescent="0.25">
      <c r="C13" s="84" t="str">
        <f>'Gemensamma Tjänster'!J2</f>
        <v xml:space="preserve">1177 på telefon </v>
      </c>
      <c r="D13" s="91">
        <f>'Gemensamma Tjänster'!J28</f>
        <v>1725829.80402303</v>
      </c>
      <c r="E13" s="92"/>
      <c r="F13" s="71" t="str">
        <f>'Gemensamma Tjänster'!J31</f>
        <v>Kvartal förskott</v>
      </c>
      <c r="G13" s="92"/>
      <c r="H13" s="71" t="str">
        <f>'Gemensamma Tjänster'!J32</f>
        <v>Dec,Mar,Jun,Sep</v>
      </c>
      <c r="I13" s="92"/>
      <c r="J13" s="93" t="str">
        <f>'Gemensamma Tjänster'!J33</f>
        <v>N/A</v>
      </c>
    </row>
    <row r="14" spans="1:11" ht="16.5" hidden="1" customHeight="1" outlineLevel="1" x14ac:dyDescent="0.25">
      <c r="C14" s="84" t="str">
        <f>'Gemensamma Tjänster'!K2</f>
        <v>1177.se</v>
      </c>
      <c r="D14" s="91">
        <f>'Gemensamma Tjänster'!K28</f>
        <v>1731453.7693766023</v>
      </c>
      <c r="E14" s="92"/>
      <c r="F14" s="71" t="str">
        <f>'Gemensamma Tjänster'!K31</f>
        <v>Kvartal förskott</v>
      </c>
      <c r="G14" s="92"/>
      <c r="H14" s="71" t="str">
        <f>'Gemensamma Tjänster'!K32</f>
        <v>Dec,Mar,Jun,Sep</v>
      </c>
      <c r="I14" s="92"/>
      <c r="J14" s="93" t="str">
        <f>'Gemensamma Tjänster'!K33</f>
        <v>N/A</v>
      </c>
    </row>
    <row r="15" spans="1:11" ht="16.5" hidden="1" customHeight="1" outlineLevel="1" x14ac:dyDescent="0.25">
      <c r="C15" s="84" t="str">
        <f>'Gemensamma Tjänster'!L2</f>
        <v>Eira 
(biblioteks- konsortium)</v>
      </c>
      <c r="D15" s="91">
        <f>'Gemensamma Tjänster'!L28</f>
        <v>110755.62545868417</v>
      </c>
      <c r="E15" s="92"/>
      <c r="F15" s="71" t="str">
        <f>'Gemensamma Tjänster'!L31</f>
        <v>Kvartal förskott</v>
      </c>
      <c r="G15" s="92"/>
      <c r="H15" s="71" t="str">
        <f>'Gemensamma Tjänster'!L32</f>
        <v>Dec,Mar,Jun,Sep</v>
      </c>
      <c r="I15" s="92"/>
      <c r="J15" s="93" t="str">
        <f>'Gemensamma Tjänster'!L33</f>
        <v>N/A</v>
      </c>
    </row>
    <row r="16" spans="1:11" ht="16.5" hidden="1" customHeight="1" outlineLevel="1" x14ac:dyDescent="0.25">
      <c r="C16" s="84" t="str">
        <f>'Gemensamma Tjänster'!M2</f>
        <v>Elektronisk remiss</v>
      </c>
      <c r="D16" s="91">
        <f>'Gemensamma Tjänster'!M28</f>
        <v>115716.46939789875</v>
      </c>
      <c r="E16" s="92"/>
      <c r="F16" s="71" t="str">
        <f>'Gemensamma Tjänster'!M31</f>
        <v>Kvartal förskott</v>
      </c>
      <c r="G16" s="92"/>
      <c r="H16" s="71" t="str">
        <f>'Gemensamma Tjänster'!M32</f>
        <v>Dec,Mar,Jun,Sep</v>
      </c>
      <c r="I16" s="92"/>
      <c r="J16" s="93" t="str">
        <f>'Gemensamma Tjänster'!M33</f>
        <v>N/A</v>
      </c>
    </row>
    <row r="17" spans="3:10" ht="16.5" hidden="1" customHeight="1" outlineLevel="1" x14ac:dyDescent="0.25">
      <c r="C17" s="84" t="str">
        <f>'Gemensamma Tjänster'!N2</f>
        <v>Födelseanmälan</v>
      </c>
      <c r="D17" s="91">
        <f>'Gemensamma Tjänster'!N28</f>
        <v>80738.971558599282</v>
      </c>
      <c r="E17" s="92"/>
      <c r="F17" s="71" t="str">
        <f>'Gemensamma Tjänster'!N31</f>
        <v>Kvartal förskott</v>
      </c>
      <c r="G17" s="92"/>
      <c r="H17" s="71" t="str">
        <f>'Gemensamma Tjänster'!N32</f>
        <v>Dec,Mar,Jun,Sep</v>
      </c>
      <c r="I17" s="92"/>
      <c r="J17" s="93" t="str">
        <f>'Gemensamma Tjänster'!N33</f>
        <v>N/A</v>
      </c>
    </row>
    <row r="18" spans="3:10" ht="16.5" hidden="1" customHeight="1" outlineLevel="1" x14ac:dyDescent="0.25">
      <c r="C18" s="84" t="str">
        <f>'Gemensamma Tjänster'!O2</f>
        <v>Infektions-verktyget</v>
      </c>
      <c r="D18" s="91">
        <f>'Gemensamma Tjänster'!O28</f>
        <v>268474.76701292349</v>
      </c>
      <c r="E18" s="92"/>
      <c r="F18" s="71" t="str">
        <f>'Gemensamma Tjänster'!O31</f>
        <v>Kvartal förskott</v>
      </c>
      <c r="G18" s="92"/>
      <c r="H18" s="71" t="str">
        <f>'Gemensamma Tjänster'!O32</f>
        <v>Dec,Mar,Jun,Sep</v>
      </c>
      <c r="I18" s="92"/>
      <c r="J18" s="93" t="str">
        <f>'Gemensamma Tjänster'!O33</f>
        <v>N/A</v>
      </c>
    </row>
    <row r="19" spans="3:10" ht="16.5" hidden="1" customHeight="1" outlineLevel="1" x14ac:dyDescent="0.25">
      <c r="C19" s="84" t="str">
        <f>'Gemensamma Tjänster'!P2</f>
        <v>1177 journal</v>
      </c>
      <c r="D19" s="91">
        <f>'Gemensamma Tjänster'!P28</f>
        <v>740929.02914069418</v>
      </c>
      <c r="E19" s="92"/>
      <c r="F19" s="71" t="str">
        <f>'Gemensamma Tjänster'!P31</f>
        <v>Kvartal förskott</v>
      </c>
      <c r="G19" s="92"/>
      <c r="H19" s="71" t="str">
        <f>'Gemensamma Tjänster'!P32</f>
        <v>Dec,Mar,Jun,Sep</v>
      </c>
      <c r="I19" s="92"/>
      <c r="J19" s="93" t="str">
        <f>'Gemensamma Tjänster'!P33</f>
        <v>N/A</v>
      </c>
    </row>
    <row r="20" spans="3:10" ht="16.5" hidden="1" customHeight="1" outlineLevel="1" x14ac:dyDescent="0.25">
      <c r="C20" s="84" t="str">
        <f>'Gemensamma Tjänster'!Q2</f>
        <v>Intygstjänster Webcert</v>
      </c>
      <c r="D20" s="91">
        <f>'Gemensamma Tjänster'!Q28</f>
        <v>393990.35467306786</v>
      </c>
      <c r="E20" s="92"/>
      <c r="F20" s="71" t="str">
        <f>'Gemensamma Tjänster'!Q31</f>
        <v>Kvartal förskott</v>
      </c>
      <c r="G20" s="92"/>
      <c r="H20" s="71" t="str">
        <f>'Gemensamma Tjänster'!Q32</f>
        <v>Dec,Mar,Jun,Sep</v>
      </c>
      <c r="I20" s="92"/>
      <c r="J20" s="93" t="str">
        <f>'Gemensamma Tjänster'!Q33</f>
        <v>N/A</v>
      </c>
    </row>
    <row r="21" spans="3:10" ht="16.5" hidden="1" customHeight="1" outlineLevel="1" x14ac:dyDescent="0.25">
      <c r="C21" s="84" t="str">
        <f>'Gemensamma Tjänster'!R2</f>
        <v>Nationell patientöversikt</v>
      </c>
      <c r="D21" s="91">
        <f>'Gemensamma Tjänster'!R28</f>
        <v>371571.83229504287</v>
      </c>
      <c r="E21" s="92"/>
      <c r="F21" s="71" t="str">
        <f>'Gemensamma Tjänster'!R31</f>
        <v>Kvartal förskott</v>
      </c>
      <c r="G21" s="92"/>
      <c r="H21" s="71" t="str">
        <f>'Gemensamma Tjänster'!R32</f>
        <v>Dec,Mar,Jun,Sep</v>
      </c>
      <c r="I21" s="92"/>
      <c r="J21" s="93" t="str">
        <f>'Gemensamma Tjänster'!R33</f>
        <v>N/A</v>
      </c>
    </row>
    <row r="22" spans="3:10" ht="16.5" hidden="1" customHeight="1" outlineLevel="1" x14ac:dyDescent="0.25">
      <c r="C22" s="84" t="str">
        <f>'Gemensamma Tjänster'!S2</f>
        <v>Pascal</v>
      </c>
      <c r="D22" s="91">
        <f>'Gemensamma Tjänster'!S28</f>
        <v>90587.547736147026</v>
      </c>
      <c r="E22" s="92"/>
      <c r="F22" s="71" t="str">
        <f>'Gemensamma Tjänster'!S31</f>
        <v>Kvartal förskott</v>
      </c>
      <c r="G22" s="92"/>
      <c r="H22" s="71" t="str">
        <f>'Gemensamma Tjänster'!S32</f>
        <v>Dec,Mar,Jun,Sep</v>
      </c>
      <c r="I22" s="92"/>
      <c r="J22" s="93" t="str">
        <f>'Gemensamma Tjänster'!S33</f>
        <v>N/A</v>
      </c>
    </row>
    <row r="23" spans="3:10" ht="16.5" hidden="1" customHeight="1" outlineLevel="1" x14ac:dyDescent="0.25">
      <c r="C23" s="84" t="str">
        <f>'Gemensamma Tjänster'!T2</f>
        <v>Rikshandboken i barnhälsovård</v>
      </c>
      <c r="D23" s="91">
        <f>'Gemensamma Tjänster'!T28</f>
        <v>266754.49169806804</v>
      </c>
      <c r="E23" s="92"/>
      <c r="F23" s="71" t="str">
        <f>'Gemensamma Tjänster'!T31</f>
        <v>Kvartal förskott</v>
      </c>
      <c r="G23" s="92"/>
      <c r="H23" s="71" t="str">
        <f>'Gemensamma Tjänster'!T32</f>
        <v>Dec,Mar,Jun,Sep</v>
      </c>
      <c r="I23" s="92"/>
      <c r="J23" s="93" t="str">
        <f>'Gemensamma Tjänster'!T33</f>
        <v>N/A</v>
      </c>
    </row>
    <row r="24" spans="3:10" ht="16.5" hidden="1" customHeight="1" outlineLevel="1" x14ac:dyDescent="0.25">
      <c r="C24" s="84" t="str">
        <f>'Gemensamma Tjänster'!U2</f>
        <v>1177 högkostnadsskydd</v>
      </c>
      <c r="D24" s="91">
        <f>'Gemensamma Tjänster'!U28</f>
        <v>199526.13239351509</v>
      </c>
      <c r="E24" s="92"/>
      <c r="F24" s="71" t="str">
        <f>'Gemensamma Tjänster'!U31</f>
        <v>Kvartal förskott</v>
      </c>
      <c r="G24" s="92"/>
      <c r="H24" s="71" t="str">
        <f>'Gemensamma Tjänster'!U32</f>
        <v>Dec,Mar,Jun,Sep</v>
      </c>
      <c r="I24" s="92"/>
      <c r="J24" s="93" t="str">
        <f>'Gemensamma Tjänster'!U33</f>
        <v>N/A</v>
      </c>
    </row>
    <row r="25" spans="3:10" ht="16.5" hidden="1" customHeight="1" outlineLevel="1" x14ac:dyDescent="0.25">
      <c r="C25" s="84" t="str">
        <f>'Gemensamma Tjänster'!V2</f>
        <v>1177 för vårdpersonal</v>
      </c>
      <c r="D25" s="91">
        <f>'Gemensamma Tjänster'!V28</f>
        <v>905724.95327142032</v>
      </c>
      <c r="E25" s="92"/>
      <c r="F25" s="71" t="str">
        <f>'Gemensamma Tjänster'!V31</f>
        <v>Kvartal förskott</v>
      </c>
      <c r="G25" s="92"/>
      <c r="H25" s="71" t="str">
        <f>'Gemensamma Tjänster'!V32</f>
        <v>Dec,Mar,Jun,Sep</v>
      </c>
      <c r="I25" s="92"/>
      <c r="J25" s="93" t="str">
        <f>'Gemensamma Tjänster'!V33</f>
        <v>N/A</v>
      </c>
    </row>
    <row r="26" spans="3:10" ht="16.5" hidden="1" customHeight="1" outlineLevel="1" x14ac:dyDescent="0.25">
      <c r="C26" s="84" t="str">
        <f>'Gemensamma Tjänster'!W2</f>
        <v>Svenska informationstjänster för läkemedel (Sil) förvaltning</v>
      </c>
      <c r="D26" s="91">
        <f>'Gemensamma Tjänster'!W28</f>
        <v>536979.99340506166</v>
      </c>
      <c r="E26" s="92"/>
      <c r="F26" s="71" t="str">
        <f>'Gemensamma Tjänster'!W31</f>
        <v>Kvartal förskott</v>
      </c>
      <c r="G26" s="92"/>
      <c r="H26" s="71" t="str">
        <f>'Gemensamma Tjänster'!W32</f>
        <v>Dec,Mar,Jun,Sep</v>
      </c>
      <c r="I26" s="92"/>
      <c r="J26" s="93" t="str">
        <f>'Gemensamma Tjänster'!W33</f>
        <v>N/A</v>
      </c>
    </row>
    <row r="27" spans="3:10" ht="16.5" hidden="1" customHeight="1" outlineLevel="1" x14ac:dyDescent="0.25">
      <c r="C27" s="84" t="str">
        <f>'Gemensamma Tjänster'!X2</f>
        <v>NY! Svenska informationstjänster för läkemedel (Sil) kunskapskällor</v>
      </c>
      <c r="D27" s="91">
        <f>'Gemensamma Tjänster'!X28</f>
        <v>771755.58304337075</v>
      </c>
      <c r="E27" s="92"/>
      <c r="F27" s="71" t="str">
        <f>'Gemensamma Tjänster'!X31</f>
        <v>Kvartal förskott</v>
      </c>
      <c r="G27" s="92"/>
      <c r="H27" s="71" t="str">
        <f>'Gemensamma Tjänster'!X32</f>
        <v>Dec,Mar,Jun,Sep</v>
      </c>
      <c r="I27" s="92"/>
      <c r="J27" s="93" t="str">
        <f>'Gemensamma Tjänster'!X33</f>
        <v>N/A</v>
      </c>
    </row>
    <row r="28" spans="3:10" ht="16.5" hidden="1" customHeight="1" outlineLevel="1" x14ac:dyDescent="0.25">
      <c r="C28" s="84" t="str">
        <f>'Gemensamma Tjänster'!Y2</f>
        <v>Vårdhandboken</v>
      </c>
      <c r="D28" s="91">
        <f>'Gemensamma Tjänster'!Y28</f>
        <v>282927.23000185326</v>
      </c>
      <c r="E28" s="92"/>
      <c r="F28" s="71" t="str">
        <f>'Gemensamma Tjänster'!Y31</f>
        <v>Kvartal förskott</v>
      </c>
      <c r="G28" s="92"/>
      <c r="H28" s="71" t="str">
        <f>'Gemensamma Tjänster'!Y32</f>
        <v>Dec,Mar,Jun,Sep</v>
      </c>
      <c r="I28" s="92"/>
      <c r="J28" s="93" t="str">
        <f>'Gemensamma Tjänster'!Y33</f>
        <v>N/A</v>
      </c>
    </row>
    <row r="29" spans="3:10" ht="16.5" hidden="1" customHeight="1" outlineLevel="1" x14ac:dyDescent="0.25">
      <c r="C29" s="84" t="str">
        <f>'Gemensamma Tjänster'!Z2</f>
        <v>1177 rådgivningsstöd webb</v>
      </c>
      <c r="D29" s="91">
        <f>'Gemensamma Tjänster'!Z28</f>
        <v>229280.44430808452</v>
      </c>
      <c r="E29" s="92"/>
      <c r="F29" s="71" t="str">
        <f>'Gemensamma Tjänster'!Z31</f>
        <v>Kvartal förskott</v>
      </c>
      <c r="G29" s="92"/>
      <c r="H29" s="71" t="str">
        <f>'Gemensamma Tjänster'!Z32</f>
        <v>Dec,Mar,Jun,Sep</v>
      </c>
      <c r="I29" s="92"/>
      <c r="J29" s="93" t="str">
        <f>'Gemensamma Tjänster'!Z33</f>
        <v>N/A</v>
      </c>
    </row>
    <row r="30" spans="3:10" ht="16.5" hidden="1" customHeight="1" outlineLevel="1" x14ac:dyDescent="0.25">
      <c r="C30" s="84" t="str">
        <f>'Gemensamma Tjänster'!AA2</f>
        <v>1177  stöd och behandlings-plattform</v>
      </c>
      <c r="D30" s="91">
        <f>'Gemensamma Tjänster'!AA28</f>
        <v>1001580.8441593124</v>
      </c>
      <c r="E30" s="92"/>
      <c r="F30" s="71" t="str">
        <f>'Gemensamma Tjänster'!AA31</f>
        <v>Kvartal förskott</v>
      </c>
      <c r="G30" s="92"/>
      <c r="H30" s="71" t="str">
        <f>'Gemensamma Tjänster'!AA32</f>
        <v>Dec,Mar,Jun,Sep</v>
      </c>
      <c r="I30" s="92"/>
      <c r="J30" s="93" t="str">
        <f>'Gemensamma Tjänster'!AA33</f>
        <v>N/A</v>
      </c>
    </row>
    <row r="31" spans="3:10" ht="16.5" hidden="1" customHeight="1" outlineLevel="1" x14ac:dyDescent="0.25">
      <c r="C31" s="84" t="str">
        <f>'Gemensamma Tjänster'!AB2</f>
        <v>Utomläns- fakturering</v>
      </c>
      <c r="D31" s="91">
        <f>'Gemensamma Tjänster'!AB28</f>
        <v>100844.68930097294</v>
      </c>
      <c r="E31" s="92"/>
      <c r="F31" s="71" t="str">
        <f>'Gemensamma Tjänster'!AB31</f>
        <v>Kvartal förskott</v>
      </c>
      <c r="G31" s="92"/>
      <c r="H31" s="71" t="str">
        <f>'Gemensamma Tjänster'!AB32</f>
        <v>Dec,Mar,Jun,Sep</v>
      </c>
      <c r="I31" s="92"/>
      <c r="J31" s="93" t="str">
        <f>'Gemensamma Tjänster'!AB33</f>
        <v>N/A</v>
      </c>
    </row>
    <row r="32" spans="3:10" ht="16.5" hidden="1" customHeight="1" outlineLevel="1" x14ac:dyDescent="0.25">
      <c r="C32" s="84" t="str">
        <f>'Gemensamma Tjänster'!AC2</f>
        <v>Gemensam infrastruktur</v>
      </c>
      <c r="D32" s="91">
        <f>'Gemensamma Tjänster'!AC28</f>
        <v>2230599.2876956705</v>
      </c>
      <c r="E32" s="92"/>
      <c r="F32" s="71" t="str">
        <f>'Gemensamma Tjänster'!AC31</f>
        <v>Kvartal förskott</v>
      </c>
      <c r="G32" s="92"/>
      <c r="H32" s="71" t="str">
        <f>'Gemensamma Tjänster'!AC32</f>
        <v>Dec,Mar,Jun,Sep</v>
      </c>
      <c r="I32" s="92"/>
      <c r="J32" s="93" t="str">
        <f>'Gemensamma Tjänster'!AC33</f>
        <v>N/A</v>
      </c>
    </row>
    <row r="33" spans="3:10" ht="16.5" hidden="1" customHeight="1" outlineLevel="1" x14ac:dyDescent="0.25">
      <c r="C33" s="84" t="str">
        <f>'Gemensamma Tjänster'!AD2</f>
        <v>Gemensam arkitektur</v>
      </c>
      <c r="D33" s="91">
        <f>'Gemensamma Tjänster'!AD28</f>
        <v>645384.93815361988</v>
      </c>
      <c r="E33" s="92"/>
      <c r="F33" s="71" t="str">
        <f>'Gemensamma Tjänster'!AD31</f>
        <v>Kvartal förskott</v>
      </c>
      <c r="G33" s="92"/>
      <c r="H33" s="71" t="str">
        <f>'Gemensamma Tjänster'!AD32</f>
        <v>Dec,Mar,Jun,Sep</v>
      </c>
      <c r="I33" s="92"/>
      <c r="J33" s="93" t="str">
        <f>'Gemensamma Tjänster'!AD33</f>
        <v>N/A</v>
      </c>
    </row>
    <row r="34" spans="3:10" ht="16.5" hidden="1" customHeight="1" outlineLevel="1" x14ac:dyDescent="0.25">
      <c r="C34" s="84" t="str">
        <f>'Gemensamma Tjänster'!AE2</f>
        <v>1177 listning</v>
      </c>
      <c r="D34" s="91">
        <f>'Gemensamma Tjänster'!AE28</f>
        <v>168197.76856585286</v>
      </c>
      <c r="E34" s="92"/>
      <c r="F34" s="71" t="str">
        <f>'Gemensamma Tjänster'!AE31</f>
        <v>Kvartal förskott</v>
      </c>
      <c r="G34" s="92"/>
      <c r="H34" s="71" t="str">
        <f>'Gemensamma Tjänster'!AE32</f>
        <v>Dec,Mar,Jun,Sep</v>
      </c>
      <c r="I34" s="92"/>
      <c r="J34" s="93" t="str">
        <f>'Gemensamma Tjänster'!AE33</f>
        <v>N/A</v>
      </c>
    </row>
    <row r="35" spans="3:10" ht="16.5" hidden="1" customHeight="1" outlineLevel="1" x14ac:dyDescent="0.25">
      <c r="C35" s="84" t="str">
        <f>'Gemensamma Tjänster'!AF2</f>
        <v>Legitimeringstjänst IdP för medarbetare gemensam</v>
      </c>
      <c r="D35" s="91">
        <f>'Gemensamma Tjänster'!AF28</f>
        <v>510706.41790164605</v>
      </c>
      <c r="E35" s="92"/>
      <c r="F35" s="71" t="str">
        <f>'Gemensamma Tjänster'!AF31</f>
        <v>Kvartal förskott</v>
      </c>
      <c r="G35" s="92"/>
      <c r="H35" s="71" t="str">
        <f>'Gemensamma Tjänster'!AF32</f>
        <v>Dec,Mar,Jun,Sep</v>
      </c>
      <c r="I35" s="92"/>
      <c r="J35" s="93" t="str">
        <f>'Gemensamma Tjänster'!AF33</f>
        <v>N/A</v>
      </c>
    </row>
    <row r="36" spans="3:10" ht="16.5" hidden="1" customHeight="1" outlineLevel="1" x14ac:dyDescent="0.25">
      <c r="C36" s="84" t="str">
        <f>'Gemensamma Tjänster'!AG2</f>
        <v>Överskjutande SMS &amp; Inloggnings-kostnader Prel</v>
      </c>
      <c r="D36" s="91">
        <f>'Gemensamma Tjänster'!AG28</f>
        <v>927761.09680709231</v>
      </c>
      <c r="E36" s="92"/>
      <c r="F36" s="71" t="str">
        <f>'Gemensamma Tjänster'!AG31</f>
        <v>Överskjutande utöver 18,2 mkr</v>
      </c>
      <c r="G36" s="92"/>
      <c r="H36" s="71" t="str">
        <f>'Gemensamma Tjänster'!AG32</f>
        <v>Efter årsslut 2025</v>
      </c>
      <c r="I36" s="92"/>
      <c r="J36" s="93" t="str">
        <f>'Gemensamma Tjänster'!AG33</f>
        <v>Utfall 2024</v>
      </c>
    </row>
    <row r="37" spans="3:10" ht="16.5" hidden="1" customHeight="1" outlineLevel="1" x14ac:dyDescent="0.25">
      <c r="C37" s="84" t="str">
        <f>'Gemensamma Tjänster'!AH2</f>
        <v xml:space="preserve">1177 tidbokning
</v>
      </c>
      <c r="D37" s="91">
        <f>'Gemensamma Tjänster'!AH28</f>
        <v>420898.55171711423</v>
      </c>
      <c r="E37" s="92"/>
      <c r="F37" s="71" t="str">
        <f>'Gemensamma Tjänster'!AH31</f>
        <v>Kvartal förskott</v>
      </c>
      <c r="G37" s="92"/>
      <c r="H37" s="71" t="str">
        <f>'Gemensamma Tjänster'!AH32</f>
        <v>Dec,Mar,Jun,Sep</v>
      </c>
      <c r="I37" s="92"/>
      <c r="J37" s="93" t="str">
        <f>'Gemensamma Tjänster'!AH33</f>
        <v>N/A</v>
      </c>
    </row>
    <row r="38" spans="3:10" ht="16.5" hidden="1" customHeight="1" outlineLevel="1" x14ac:dyDescent="0.25">
      <c r="C38" s="84" t="str">
        <f>'Gemensamma Tjänster'!AI2</f>
        <v>Personuppgifts- tjänst 
gemensam</v>
      </c>
      <c r="D38" s="91">
        <f>'Gemensamma Tjänster'!AI28</f>
        <v>162798.64831953958</v>
      </c>
      <c r="E38" s="92"/>
      <c r="F38" s="71" t="str">
        <f>'Gemensamma Tjänster'!AI31</f>
        <v>Kvartal förskott</v>
      </c>
      <c r="G38" s="92"/>
      <c r="H38" s="71" t="str">
        <f>'Gemensamma Tjänster'!AI32</f>
        <v>Dec,Mar,Jun,Sep</v>
      </c>
      <c r="I38" s="92"/>
      <c r="J38" s="93" t="str">
        <f>'Gemensamma Tjänster'!AI33</f>
        <v>Gemensam från 2025</v>
      </c>
    </row>
    <row r="39" spans="3:10" ht="16.5" hidden="1" customHeight="1" outlineLevel="1" x14ac:dyDescent="0.25">
      <c r="C39" s="84" t="str">
        <f>'Gemensamma Tjänster'!AJ2</f>
        <v>1177 formulär- hantering gemensam</v>
      </c>
      <c r="D39" s="91">
        <f>'Gemensamma Tjänster'!AJ28</f>
        <v>82926.550737343365</v>
      </c>
      <c r="E39" s="92"/>
      <c r="F39" s="71" t="str">
        <f>'Gemensamma Tjänster'!AJ31</f>
        <v>Kvartal förskott</v>
      </c>
      <c r="G39" s="92"/>
      <c r="H39" s="71" t="str">
        <f>'Gemensamma Tjänster'!AJ32</f>
        <v>Dec,Mar,Jun,Sep</v>
      </c>
      <c r="I39" s="92"/>
      <c r="J39" s="93" t="str">
        <f>'Gemensamma Tjänster'!AJ33</f>
        <v>Gemensam del från Q2-2025</v>
      </c>
    </row>
    <row r="40" spans="3:10" ht="16.5" hidden="1" customHeight="1" outlineLevel="1" x14ac:dyDescent="0.25">
      <c r="C40" s="84" t="str">
        <f>'Gemensamma Tjänster'!AK2</f>
        <v>UMO (Youmo)</v>
      </c>
      <c r="D40" s="91">
        <f>'Gemensamma Tjänster'!AK28</f>
        <v>534840.04642100539</v>
      </c>
      <c r="E40" s="92"/>
      <c r="F40" s="71" t="str">
        <f>'Gemensamma Tjänster'!AK31</f>
        <v>Kvartal förskott</v>
      </c>
      <c r="G40" s="92"/>
      <c r="H40" s="71" t="str">
        <f>'Gemensamma Tjänster'!AK32</f>
        <v>Dec,Mar,Jun,Sep</v>
      </c>
      <c r="I40" s="92"/>
      <c r="J40" s="93" t="str">
        <f>'Gemensamma Tjänster'!AK33</f>
        <v>N/A</v>
      </c>
    </row>
    <row r="41" spans="3:10" ht="16.5" hidden="1" customHeight="1" outlineLevel="1" x14ac:dyDescent="0.25">
      <c r="C41" s="84" t="str">
        <f>'Gemensamma Tjänster'!AL2</f>
        <v>NMI/MDR
NY!</v>
      </c>
      <c r="D41" s="91">
        <f>'Gemensamma Tjänster'!AL28</f>
        <v>166002.94216850132</v>
      </c>
      <c r="E41" s="92"/>
      <c r="F41" s="71" t="str">
        <f>'Gemensamma Tjänster'!AL31</f>
        <v>Kvartal förskott</v>
      </c>
      <c r="G41" s="92"/>
      <c r="H41" s="71" t="str">
        <f>'Gemensamma Tjänster'!AL32</f>
        <v>Dec,Mar,Jun,Sep</v>
      </c>
      <c r="I41" s="92"/>
      <c r="J41" s="93" t="str">
        <f>'Gemensamma Tjänster'!AL33</f>
        <v>N/A</v>
      </c>
    </row>
    <row r="42" spans="3:10" ht="16.5" hidden="1" customHeight="1" outlineLevel="1" x14ac:dyDescent="0.25">
      <c r="C42" s="84">
        <f>'Gemensamma Tjänster'!AM2</f>
        <v>0</v>
      </c>
      <c r="D42" s="91">
        <f>'Gemensamma Tjänster'!AM28</f>
        <v>0</v>
      </c>
      <c r="E42" s="92"/>
      <c r="F42" s="71">
        <f>'Gemensamma Tjänster'!AM31</f>
        <v>0</v>
      </c>
      <c r="G42" s="92"/>
      <c r="H42" s="71">
        <f>'Gemensamma Tjänster'!AM32</f>
        <v>0</v>
      </c>
      <c r="I42" s="92"/>
      <c r="J42" s="93">
        <f>'Gemensamma Tjänster'!AM33</f>
        <v>0</v>
      </c>
    </row>
    <row r="43" spans="3:10" ht="16.5" hidden="1" customHeight="1" outlineLevel="1" x14ac:dyDescent="0.25">
      <c r="C43" s="84">
        <f>'Gemensamma Tjänster'!AN2</f>
        <v>0</v>
      </c>
      <c r="D43" s="91">
        <f>'Gemensamma Tjänster'!AN28</f>
        <v>0</v>
      </c>
      <c r="E43" s="92"/>
      <c r="F43" s="71">
        <f>'Gemensamma Tjänster'!AN31</f>
        <v>0</v>
      </c>
      <c r="G43" s="92"/>
      <c r="H43" s="71">
        <f>'Gemensamma Tjänster'!AN32</f>
        <v>0</v>
      </c>
      <c r="I43" s="92"/>
      <c r="J43" s="93">
        <f>'Gemensamma Tjänster'!AN33</f>
        <v>0</v>
      </c>
    </row>
    <row r="44" spans="3:10" ht="16.5" hidden="1" customHeight="1" outlineLevel="1" x14ac:dyDescent="0.25">
      <c r="C44" s="84">
        <f>'Gemensamma Tjänster'!AO2</f>
        <v>0</v>
      </c>
      <c r="D44" s="91">
        <f>'Gemensamma Tjänster'!AO28</f>
        <v>0</v>
      </c>
      <c r="E44" s="92"/>
      <c r="F44" s="71">
        <f>'Gemensamma Tjänster'!AO31</f>
        <v>0</v>
      </c>
      <c r="G44" s="92"/>
      <c r="H44" s="71">
        <f>'Gemensamma Tjänster'!AO32</f>
        <v>0</v>
      </c>
      <c r="I44" s="92"/>
      <c r="J44" s="93">
        <f>'Gemensamma Tjänster'!AO33</f>
        <v>0</v>
      </c>
    </row>
    <row r="45" spans="3:10" ht="16.5" hidden="1" customHeight="1" outlineLevel="1" x14ac:dyDescent="0.25">
      <c r="C45" s="84">
        <f>'Gemensamma Tjänster'!AP2</f>
        <v>0</v>
      </c>
      <c r="D45" s="91">
        <f>'Gemensamma Tjänster'!AP28</f>
        <v>0</v>
      </c>
      <c r="E45" s="92"/>
      <c r="F45" s="71">
        <f>'Gemensamma Tjänster'!AP31</f>
        <v>0</v>
      </c>
      <c r="G45" s="92"/>
      <c r="H45" s="71">
        <f>'Gemensamma Tjänster'!AP32</f>
        <v>0</v>
      </c>
      <c r="I45" s="92"/>
      <c r="J45" s="93">
        <f>'Gemensamma Tjänster'!AP33</f>
        <v>0</v>
      </c>
    </row>
    <row r="46" spans="3:10" ht="16.5" hidden="1" customHeight="1" outlineLevel="1" x14ac:dyDescent="0.25">
      <c r="C46" s="84">
        <f>'Gemensamma Tjänster'!AQ2</f>
        <v>0</v>
      </c>
      <c r="D46" s="91">
        <f>'Gemensamma Tjänster'!AQ28</f>
        <v>0</v>
      </c>
      <c r="E46" s="92"/>
      <c r="F46" s="71">
        <f>'Gemensamma Tjänster'!AQ31</f>
        <v>0</v>
      </c>
      <c r="G46" s="92"/>
      <c r="H46" s="71">
        <f>'Gemensamma Tjänster'!AQ32</f>
        <v>0</v>
      </c>
      <c r="I46" s="92"/>
      <c r="J46" s="93">
        <f>'Gemensamma Tjänster'!AQ33</f>
        <v>0</v>
      </c>
    </row>
    <row r="47" spans="3:10" ht="16.5" hidden="1" customHeight="1" outlineLevel="1" x14ac:dyDescent="0.25">
      <c r="C47" s="84">
        <f>'Gemensamma Tjänster'!AR2</f>
        <v>0</v>
      </c>
      <c r="D47" s="91">
        <f>'Gemensamma Tjänster'!AR28</f>
        <v>0</v>
      </c>
      <c r="E47" s="92"/>
      <c r="F47" s="71">
        <f>'Gemensamma Tjänster'!AR31</f>
        <v>0</v>
      </c>
      <c r="G47" s="92"/>
      <c r="H47" s="71">
        <f>'Gemensamma Tjänster'!AR32</f>
        <v>0</v>
      </c>
      <c r="I47" s="92"/>
      <c r="J47" s="93">
        <f>'Gemensamma Tjänster'!AR33</f>
        <v>0</v>
      </c>
    </row>
    <row r="48" spans="3:10" ht="16.5" hidden="1" customHeight="1" outlineLevel="1" x14ac:dyDescent="0.25">
      <c r="C48" s="84">
        <f>'Gemensamma Tjänster'!AS2</f>
        <v>0</v>
      </c>
      <c r="D48" s="91">
        <f>'Gemensamma Tjänster'!AS28</f>
        <v>0</v>
      </c>
      <c r="E48" s="92"/>
      <c r="F48" s="71">
        <f>'Gemensamma Tjänster'!AS31</f>
        <v>0</v>
      </c>
      <c r="G48" s="92"/>
      <c r="H48" s="71">
        <f>'Gemensamma Tjänster'!AS32</f>
        <v>0</v>
      </c>
      <c r="I48" s="92"/>
      <c r="J48" s="93">
        <f>'Gemensamma Tjänster'!AS33</f>
        <v>0</v>
      </c>
    </row>
    <row r="49" spans="3:10" ht="16.5" hidden="1" customHeight="1" outlineLevel="1" x14ac:dyDescent="0.25">
      <c r="C49" s="84">
        <f>'Gemensamma Tjänster'!AT2</f>
        <v>0</v>
      </c>
      <c r="D49" s="91">
        <f>'Gemensamma Tjänster'!AT28</f>
        <v>0</v>
      </c>
      <c r="E49" s="92"/>
      <c r="F49" s="71">
        <f>'Gemensamma Tjänster'!AT31</f>
        <v>0</v>
      </c>
      <c r="G49" s="92"/>
      <c r="H49" s="71">
        <f>'Gemensamma Tjänster'!AT32</f>
        <v>0</v>
      </c>
      <c r="I49" s="92"/>
      <c r="J49" s="93">
        <f>'Gemensamma Tjänster'!AT33</f>
        <v>0</v>
      </c>
    </row>
    <row r="50" spans="3:10" ht="16.5" hidden="1" customHeight="1" outlineLevel="1" x14ac:dyDescent="0.25">
      <c r="C50" s="84">
        <f>'Gemensamma Tjänster'!AU2</f>
        <v>0</v>
      </c>
      <c r="D50" s="91">
        <f>'Gemensamma Tjänster'!AU28</f>
        <v>0</v>
      </c>
      <c r="E50" s="92"/>
      <c r="F50" s="71">
        <f>'Gemensamma Tjänster'!AU31</f>
        <v>0</v>
      </c>
      <c r="G50" s="92"/>
      <c r="H50" s="71">
        <f>'Gemensamma Tjänster'!AU32</f>
        <v>0</v>
      </c>
      <c r="I50" s="92"/>
      <c r="J50" s="93">
        <f>'Gemensamma Tjänster'!AU33</f>
        <v>0</v>
      </c>
    </row>
    <row r="51" spans="3:10" ht="16.5" hidden="1" customHeight="1" outlineLevel="1" x14ac:dyDescent="0.25">
      <c r="C51" s="84">
        <f>'Gemensamma Tjänster'!AV2</f>
        <v>0</v>
      </c>
      <c r="D51" s="91">
        <f>'Gemensamma Tjänster'!AV28</f>
        <v>0</v>
      </c>
      <c r="E51" s="92"/>
      <c r="F51" s="71">
        <f>'Gemensamma Tjänster'!AV31</f>
        <v>0</v>
      </c>
      <c r="G51" s="92"/>
      <c r="H51" s="71">
        <f>'Gemensamma Tjänster'!AV32</f>
        <v>0</v>
      </c>
      <c r="I51" s="92"/>
      <c r="J51" s="93">
        <f>'Gemensamma Tjänster'!AV33</f>
        <v>0</v>
      </c>
    </row>
    <row r="52" spans="3:10" ht="16.5" hidden="1" customHeight="1" outlineLevel="1" x14ac:dyDescent="0.25">
      <c r="C52" s="84">
        <f>'Gemensamma Tjänster'!AW2</f>
        <v>0</v>
      </c>
      <c r="D52" s="91">
        <f>'Gemensamma Tjänster'!AW28</f>
        <v>0</v>
      </c>
      <c r="E52" s="92"/>
      <c r="F52" s="71">
        <f>'Gemensamma Tjänster'!AW31</f>
        <v>0</v>
      </c>
      <c r="G52" s="92"/>
      <c r="H52" s="71">
        <f>'Gemensamma Tjänster'!AW32</f>
        <v>0</v>
      </c>
      <c r="I52" s="92"/>
      <c r="J52" s="93">
        <f>'Gemensamma Tjänster'!AW33</f>
        <v>0</v>
      </c>
    </row>
    <row r="53" spans="3:10" ht="16.5" hidden="1" customHeight="1" outlineLevel="1" x14ac:dyDescent="0.25">
      <c r="C53" s="84">
        <f>'Gemensamma Tjänster'!AX2</f>
        <v>0</v>
      </c>
      <c r="D53" s="91">
        <f>'Gemensamma Tjänster'!AX28</f>
        <v>0</v>
      </c>
      <c r="E53" s="92"/>
      <c r="F53" s="71">
        <f>'Gemensamma Tjänster'!AX31</f>
        <v>0</v>
      </c>
      <c r="G53" s="92"/>
      <c r="H53" s="71">
        <f>'Gemensamma Tjänster'!AX32</f>
        <v>0</v>
      </c>
      <c r="I53" s="92"/>
      <c r="J53" s="93">
        <f>'Gemensamma Tjänster'!AX33</f>
        <v>0</v>
      </c>
    </row>
    <row r="54" spans="3:10" ht="16.5" hidden="1" customHeight="1" outlineLevel="1" x14ac:dyDescent="0.25">
      <c r="C54" s="84">
        <f>'Gemensamma Tjänster'!AY2</f>
        <v>0</v>
      </c>
      <c r="D54" s="91">
        <f>'Gemensamma Tjänster'!AY28</f>
        <v>0</v>
      </c>
      <c r="E54" s="92"/>
      <c r="F54" s="71">
        <f>'Gemensamma Tjänster'!AY31</f>
        <v>0</v>
      </c>
      <c r="G54" s="92"/>
      <c r="H54" s="71">
        <f>'Gemensamma Tjänster'!AY32</f>
        <v>0</v>
      </c>
      <c r="I54" s="92"/>
      <c r="J54" s="93">
        <f>'Gemensamma Tjänster'!AY33</f>
        <v>0</v>
      </c>
    </row>
    <row r="55" spans="3:10" ht="16.5" hidden="1" customHeight="1" outlineLevel="1" thickBot="1" x14ac:dyDescent="0.3">
      <c r="C55" s="94">
        <f>'Gemensamma Tjänster'!AZ2</f>
        <v>0</v>
      </c>
      <c r="D55" s="95">
        <f>'Gemensamma Tjänster'!AZ28</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idden="1" outlineLevel="1" x14ac:dyDescent="0.25">
      <c r="C57" s="92"/>
      <c r="D57" s="91"/>
      <c r="E57" s="92"/>
      <c r="F57" s="92"/>
      <c r="G57" s="92"/>
      <c r="H57" s="92"/>
      <c r="I57" s="92"/>
      <c r="J57" s="92"/>
    </row>
    <row r="58" spans="3:10" ht="15.75" collapsed="1" thickBot="1" x14ac:dyDescent="0.3">
      <c r="C58" s="92"/>
      <c r="D58" s="98"/>
      <c r="E58" s="92"/>
      <c r="F58" s="92"/>
      <c r="G58" s="92"/>
      <c r="H58" s="92"/>
      <c r="I58" s="92"/>
      <c r="J58" s="92"/>
    </row>
    <row r="59" spans="3:10" ht="21" x14ac:dyDescent="0.25">
      <c r="C59" s="85" t="s">
        <v>31</v>
      </c>
      <c r="D59" s="86">
        <f>SUM(D60:D108)</f>
        <v>4656533.0533220759</v>
      </c>
      <c r="E59" s="87"/>
      <c r="F59" s="87" t="s">
        <v>39</v>
      </c>
      <c r="G59" s="87"/>
      <c r="H59" s="87"/>
      <c r="I59" s="87"/>
      <c r="J59" s="99"/>
    </row>
    <row r="60" spans="3:10" ht="30" hidden="1" outlineLevel="1" x14ac:dyDescent="0.25">
      <c r="C60" s="84" t="str">
        <f>'Valbara Tjänster'!F1</f>
        <v>Legitimerings-tjänst IdP för medarbetare Bas (valbar)</v>
      </c>
      <c r="D60" s="91">
        <f>'Valbara Tjänster'!F24</f>
        <v>44469.011199600005</v>
      </c>
      <c r="E60" s="92"/>
      <c r="F60" s="92" t="str">
        <f>'Valbara Tjänster'!F27</f>
        <v>Kvartal förskott</v>
      </c>
      <c r="G60" s="92"/>
      <c r="H60" s="92" t="str">
        <f>'Valbara Tjänster'!F28</f>
        <v>Dec,Mar,Jun,Sep</v>
      </c>
      <c r="I60" s="92"/>
      <c r="J60" s="93" t="str">
        <f>'Valbara Tjänster'!F29</f>
        <v>N/A</v>
      </c>
    </row>
    <row r="61" spans="3:10" ht="30" hidden="1" outlineLevel="1" x14ac:dyDescent="0.25">
      <c r="C61" s="84" t="str">
        <f>'Valbara Tjänster'!J1</f>
        <v>Legitimerings-tjänst IdP för medarbetare Plus (valbar)</v>
      </c>
      <c r="D61" s="91">
        <f>'Valbara Tjänster'!J24</f>
        <v>0</v>
      </c>
      <c r="E61" s="92"/>
      <c r="F61" s="92" t="str">
        <f>'Valbara Tjänster'!J27</f>
        <v>Kvartal förskott</v>
      </c>
      <c r="G61" s="92"/>
      <c r="H61" s="92" t="str">
        <f>'Valbara Tjänster'!J28</f>
        <v>Dec,Mar,Jun,Sep</v>
      </c>
      <c r="I61" s="92"/>
      <c r="J61" s="93" t="str">
        <f>'Valbara Tjänster'!J29</f>
        <v>N/A</v>
      </c>
    </row>
    <row r="62" spans="3:10" hidden="1" outlineLevel="1" x14ac:dyDescent="0.25">
      <c r="C62" s="84" t="str">
        <f>'Valbara Tjänster'!N1</f>
        <v>Säkerhets-tjänster Logg, spärr &amp; samtycke</v>
      </c>
      <c r="D62" s="91">
        <f>'Valbara Tjänster'!N24</f>
        <v>44469.011199600005</v>
      </c>
      <c r="E62" s="92"/>
      <c r="F62" s="92" t="str">
        <f>'Valbara Tjänster'!N27</f>
        <v>Kvartal förskott</v>
      </c>
      <c r="G62" s="92"/>
      <c r="H62" s="92" t="str">
        <f>'Valbara Tjänster'!N28</f>
        <v>Dec,Mar,Jun,Sep</v>
      </c>
      <c r="I62" s="92"/>
      <c r="J62" s="93" t="str">
        <f>'Valbara Tjänster'!N29</f>
        <v>N/A</v>
      </c>
    </row>
    <row r="63" spans="3:10" hidden="1" outlineLevel="1" x14ac:dyDescent="0.25">
      <c r="C63" s="84" t="str">
        <f>'Valbara Tjänster'!R1</f>
        <v>Autentiserings-tjänst SITHS</v>
      </c>
      <c r="D63" s="91">
        <f>'Valbara Tjänster'!R24</f>
        <v>0</v>
      </c>
      <c r="E63" s="92"/>
      <c r="F63" s="92" t="str">
        <f>'Valbara Tjänster'!R27</f>
        <v>Kvartal förskott</v>
      </c>
      <c r="G63" s="92"/>
      <c r="H63" s="92" t="str">
        <f>'Valbara Tjänster'!R28</f>
        <v>Dec,Mar,Jun,Sep</v>
      </c>
      <c r="I63" s="92"/>
      <c r="J63" s="93" t="str">
        <f>'Valbara Tjänster'!R29</f>
        <v>N/A</v>
      </c>
    </row>
    <row r="64" spans="3:10" hidden="1" outlineLevel="1" x14ac:dyDescent="0.25">
      <c r="C64" s="84" t="str">
        <f>'Valbara Tjänster'!V1</f>
        <v>Underskrifts-tjänst web/API</v>
      </c>
      <c r="D64" s="91">
        <f>'Valbara Tjänster'!V24</f>
        <v>0</v>
      </c>
      <c r="E64" s="92"/>
      <c r="F64" s="92" t="str">
        <f>'Valbara Tjänster'!V27</f>
        <v>Kvartal förskott</v>
      </c>
      <c r="G64" s="92"/>
      <c r="H64" s="92" t="str">
        <f>'Valbara Tjänster'!V28</f>
        <v>Dec,Mar,Jun,Sep</v>
      </c>
      <c r="I64" s="92"/>
      <c r="J64" s="93" t="str">
        <f>'Valbara Tjänster'!V29</f>
        <v>Bindningstid: 2027-06-30</v>
      </c>
    </row>
    <row r="65" spans="3:10" ht="30" hidden="1" outlineLevel="1" x14ac:dyDescent="0.25">
      <c r="C65" s="84" t="str">
        <f>'Valbara Tjänster'!Z1</f>
        <v>1177 formulär- hantering valbar
(delad från Q2)</v>
      </c>
      <c r="D65" s="91">
        <f>'Valbara Tjänster'!Z24</f>
        <v>327957.54641999997</v>
      </c>
      <c r="E65" s="92"/>
      <c r="F65" s="92" t="str">
        <f>'Valbara Tjänster'!Z27</f>
        <v>Kvartal förskott</v>
      </c>
      <c r="G65" s="92"/>
      <c r="H65" s="92" t="str">
        <f>'Valbara Tjänster'!Z28</f>
        <v>Dec,Mar,Jun,Sep</v>
      </c>
      <c r="I65" s="92"/>
      <c r="J65" s="93" t="str">
        <f>'Valbara Tjänster'!Z29</f>
        <v>N/A</v>
      </c>
    </row>
    <row r="66" spans="3:10" hidden="1" outlineLevel="1" x14ac:dyDescent="0.25">
      <c r="C66" s="84" t="str">
        <f>'Valbara Tjänster'!AD1</f>
        <v>1177 Ombudstjänst</v>
      </c>
      <c r="D66" s="91">
        <f>'Valbara Tjänster'!AD24</f>
        <v>0</v>
      </c>
      <c r="E66" s="92"/>
      <c r="F66" s="92" t="str">
        <f>'Valbara Tjänster'!AD27</f>
        <v>Kvartal förskott</v>
      </c>
      <c r="G66" s="92"/>
      <c r="H66" s="92" t="str">
        <f>'Valbara Tjänster'!AD28</f>
        <v>Dec,Mar,Jun,Sep</v>
      </c>
      <c r="I66" s="92"/>
      <c r="J66" s="93" t="str">
        <f>'Valbara Tjänster'!AD29</f>
        <v>N/A</v>
      </c>
    </row>
    <row r="67" spans="3:10" ht="120" hidden="1" outlineLevel="1" x14ac:dyDescent="0.25">
      <c r="C67" s="84" t="str">
        <f>'Valbara Tjänster'!AH1</f>
        <v>Hjälpmedels-tjänsten abonnemang
(ej volym)</v>
      </c>
      <c r="D67" s="91">
        <f>'Valbara Tjänster'!AH24</f>
        <v>53126</v>
      </c>
      <c r="E67" s="92"/>
      <c r="F67" s="92" t="str">
        <f>'Valbara Tjänster'!AH27</f>
        <v>Prognos! Faktureras kvartalsvis i förskott av förvaltning med volymsjusteringar i efterskott. Abonnemangspriset baseras på av kunden redovisad inköpsvolym. Tillkommer rörlig avgift enl. prislista på Inera.se</v>
      </c>
      <c r="G67" s="92"/>
      <c r="H67" s="92" t="str">
        <f>'Valbara Tjänster'!AH28</f>
        <v>Dec, Mar, Jun, Sep</v>
      </c>
      <c r="I67" s="92"/>
      <c r="J67" s="93" t="str">
        <f>'Valbara Tjänster'!AH29</f>
        <v>Prognos 2025 inkl 1% indexhöjning. Faktureras av förvaltning</v>
      </c>
    </row>
    <row r="68" spans="3:10" ht="45" hidden="1" outlineLevel="1" x14ac:dyDescent="0.25">
      <c r="C68" s="84" t="str">
        <f>'Valbara Tjänster'!AL1</f>
        <v>E-klient</v>
      </c>
      <c r="D68" s="91">
        <f>'Valbara Tjänster'!AL24</f>
        <v>1273472.6399999999</v>
      </c>
      <c r="E68" s="92"/>
      <c r="F68" s="92" t="str">
        <f>'Valbara Tjänster'!AL27</f>
        <v>Helår i förskott baserat på regionernas inventering av antal PC</v>
      </c>
      <c r="G68" s="92"/>
      <c r="H68" s="92" t="str">
        <f>'Valbara Tjänster'!AL28</f>
        <v>Januari</v>
      </c>
      <c r="I68" s="92"/>
      <c r="J68" s="93" t="str">
        <f>'Valbara Tjänster'!AL29</f>
        <v>Fakturerat helår 2024</v>
      </c>
    </row>
    <row r="69" spans="3:10" ht="60" hidden="1" outlineLevel="1" x14ac:dyDescent="0.25">
      <c r="C69" s="84" t="str">
        <f>'Valbara Tjänster'!AP1</f>
        <v>Eira Licenser (innehåll)</v>
      </c>
      <c r="D69" s="91">
        <f>'Valbara Tjänster'!AP24</f>
        <v>1450865.5050000001</v>
      </c>
      <c r="E69" s="92"/>
      <c r="F69" s="92" t="str">
        <f>'Valbara Tjänster'!AP27</f>
        <v>Licenskostnaden fördelas solidariskt mellan landsting och regioner baserat på antal invånare.</v>
      </c>
      <c r="G69" s="92"/>
      <c r="H69" s="92" t="str">
        <f>'Valbara Tjänster'!AP28</f>
        <v>Årsvis engång i februari</v>
      </c>
      <c r="I69" s="92"/>
      <c r="J69" s="93" t="str">
        <f>'Valbara Tjänster'!AP29</f>
        <v>Prognos. Faktureras av förvaltning</v>
      </c>
    </row>
    <row r="70" spans="3:10" ht="30" hidden="1" outlineLevel="1" x14ac:dyDescent="0.25">
      <c r="C70" s="84" t="str">
        <f>'Valbara Tjänster'!AT1</f>
        <v>Informations- utlämning till kvalitetsregister</v>
      </c>
      <c r="D70" s="91">
        <f>'Valbara Tjänster'!AT24</f>
        <v>0</v>
      </c>
      <c r="E70" s="92"/>
      <c r="F70" s="92" t="str">
        <f>'Valbara Tjänster'!AT27</f>
        <v>Faktureras separat av tjänstens förvaltning</v>
      </c>
      <c r="G70" s="92"/>
      <c r="H70" s="92" t="str">
        <f>'Valbara Tjänster'!AT28</f>
        <v xml:space="preserve"> </v>
      </c>
      <c r="I70" s="92"/>
      <c r="J70" s="100" t="str">
        <f>'Valbara Tjänster'!AT29</f>
        <v>Ingen regionsfakturering</v>
      </c>
    </row>
    <row r="71" spans="3:10" ht="30" hidden="1" outlineLevel="1" x14ac:dyDescent="0.25">
      <c r="C71" s="84" t="str">
        <f>'Valbara Tjänster'!AX1</f>
        <v xml:space="preserve">1177 inkorg </v>
      </c>
      <c r="D71" s="91">
        <f>'Valbara Tjänster'!AX24</f>
        <v>499712.71464000008</v>
      </c>
      <c r="E71" s="92"/>
      <c r="F71" s="92" t="str">
        <f>'Valbara Tjänster'!AX27</f>
        <v xml:space="preserve">Volymsbaserad. Faktureras kvartalsvis efterskott </v>
      </c>
      <c r="G71" s="92"/>
      <c r="H71" s="92">
        <f>'Valbara Tjänster'!AX28</f>
        <v>0</v>
      </c>
      <c r="I71" s="92"/>
      <c r="J71" s="93" t="str">
        <f>'Valbara Tjänster'!AX29</f>
        <v>Prognos 2023. Faktureras av förvaltning</v>
      </c>
    </row>
    <row r="72" spans="3:10" hidden="1" outlineLevel="1" x14ac:dyDescent="0.25">
      <c r="C72" s="84" t="str">
        <f>'Valbara Tjänster'!BB1</f>
        <v>Bild (i 1177 på telefon)</v>
      </c>
      <c r="D72" s="91">
        <f>'Valbara Tjänster'!BB24</f>
        <v>220932.12728215137</v>
      </c>
      <c r="E72" s="92"/>
      <c r="F72" s="92" t="str">
        <f>'Valbara Tjänster'!BB27</f>
        <v>Kvartal förskott</v>
      </c>
      <c r="G72" s="92"/>
      <c r="H72" s="92" t="str">
        <f>'Valbara Tjänster'!BB28</f>
        <v>Dec,Mar,Jun,Sep</v>
      </c>
      <c r="I72" s="92"/>
      <c r="J72" s="93" t="str">
        <f>'Valbara Tjänster'!BB29</f>
        <v>N/A</v>
      </c>
    </row>
    <row r="73" spans="3:10" hidden="1" outlineLevel="1" x14ac:dyDescent="0.25">
      <c r="C73" s="84" t="str">
        <f>'Valbara Tjänster'!BF1</f>
        <v>Video (i 1177 på telefon)</v>
      </c>
      <c r="D73" s="91">
        <f>'Valbara Tjänster'!BF24</f>
        <v>0</v>
      </c>
      <c r="E73" s="92"/>
      <c r="F73" s="92" t="str">
        <f>'Valbara Tjänster'!BF27</f>
        <v>Kvartal förskott</v>
      </c>
      <c r="G73" s="92"/>
      <c r="H73" s="92" t="str">
        <f>'Valbara Tjänster'!BF28</f>
        <v>Dec,Mar,Jun,Sep</v>
      </c>
      <c r="I73" s="92"/>
      <c r="J73" s="93" t="str">
        <f>'Valbara Tjänster'!BF29</f>
        <v>N/A</v>
      </c>
    </row>
    <row r="74" spans="3:10" ht="30" hidden="1" outlineLevel="1" x14ac:dyDescent="0.25">
      <c r="C74" s="84" t="str">
        <f>'Valbara Tjänster'!BJ1</f>
        <v>Utbudstjänsten
PAUSAD!</v>
      </c>
      <c r="D74" s="91">
        <f>'Valbara Tjänster'!BJ24</f>
        <v>0</v>
      </c>
      <c r="E74" s="92"/>
      <c r="F74" s="92" t="str">
        <f>'Valbara Tjänster'!BJ27</f>
        <v>Kvartal förskott</v>
      </c>
      <c r="G74" s="92"/>
      <c r="H74" s="92" t="str">
        <f>'Valbara Tjänster'!BJ28</f>
        <v>Dec,Mar,Jun,Sep</v>
      </c>
      <c r="I74" s="92"/>
      <c r="J74" s="93" t="str">
        <f>'Valbara Tjänster'!BJ29</f>
        <v>Pausad</v>
      </c>
    </row>
    <row r="75" spans="3:10" hidden="1" outlineLevel="1" x14ac:dyDescent="0.25">
      <c r="C75" s="84" t="str">
        <f>'Valbara Tjänster'!BN1</f>
        <v>Statistiktjänst Organisations-statistik</v>
      </c>
      <c r="D75" s="91">
        <f>'Valbara Tjänster'!BN24</f>
        <v>0</v>
      </c>
      <c r="E75" s="92"/>
      <c r="F75" s="92" t="str">
        <f>'Valbara Tjänster'!BN27</f>
        <v>Kvartal förskott</v>
      </c>
      <c r="G75" s="92"/>
      <c r="H75" s="92" t="str">
        <f>'Valbara Tjänster'!BN28</f>
        <v>Dec,Mar,Jun,Sep</v>
      </c>
      <c r="I75" s="92"/>
      <c r="J75" s="93" t="str">
        <f>'Valbara Tjänster'!BN29</f>
        <v>Bindningstid: 2025-09-01</v>
      </c>
    </row>
    <row r="76" spans="3:10" s="67" customFormat="1" hidden="1" outlineLevel="1" x14ac:dyDescent="0.25">
      <c r="C76" s="84" t="str">
        <f>'Valbara Tjänster'!BR1</f>
        <v>Statistiktjänst export</v>
      </c>
      <c r="D76" s="91">
        <f>'Valbara Tjänster'!BR24</f>
        <v>0</v>
      </c>
      <c r="E76" s="92"/>
      <c r="F76" s="71" t="str">
        <f>'Valbara Tjänster'!BR27</f>
        <v>Kvartal förskott</v>
      </c>
      <c r="G76" s="92"/>
      <c r="H76" s="71" t="str">
        <f>'Valbara Tjänster'!BR28</f>
        <v>Dec,Mar,Jun,Sep</v>
      </c>
      <c r="I76" s="92"/>
      <c r="J76" s="161" t="str">
        <f>'Valbara Tjänster'!BR29</f>
        <v>Bindningstid: 2027-06-01</v>
      </c>
    </row>
    <row r="77" spans="3:10" s="67" customFormat="1" hidden="1" outlineLevel="1" x14ac:dyDescent="0.25">
      <c r="C77" s="84" t="str">
        <f>'Valbara Tjänster'!BV1</f>
        <v>Terminologi-tjänst</v>
      </c>
      <c r="D77" s="91">
        <f>'Valbara Tjänster'!BV24</f>
        <v>239912.78040017522</v>
      </c>
      <c r="E77" s="92"/>
      <c r="F77" s="71" t="str">
        <f>'Valbara Tjänster'!BV27</f>
        <v>Övergår från utveckling 2024</v>
      </c>
      <c r="G77" s="92"/>
      <c r="H77" s="71" t="str">
        <f>'Valbara Tjänster'!BV28</f>
        <v>Dec,Mar,Jun,Sep</v>
      </c>
      <c r="I77" s="92"/>
      <c r="J77" s="161" t="str">
        <f>'Valbara Tjänster'!BV29</f>
        <v>Bindningstid: 2025-12-31</v>
      </c>
    </row>
    <row r="78" spans="3:10" s="67" customFormat="1" ht="30" hidden="1" outlineLevel="1" x14ac:dyDescent="0.25">
      <c r="C78" s="84" t="str">
        <f>'Valbara Tjänster'!BZ1</f>
        <v>Digitalt möte (avvecklas)</v>
      </c>
      <c r="D78" s="91">
        <f>'Valbara Tjänster'!BZ24</f>
        <v>0</v>
      </c>
      <c r="E78" s="92"/>
      <c r="F78" s="71" t="str">
        <f>'Valbara Tjänster'!BZ27</f>
        <v>Volymbaserad. Faktureras av förvaltning</v>
      </c>
      <c r="G78" s="92"/>
      <c r="H78" s="71">
        <f>'Valbara Tjänster'!BZ28</f>
        <v>0</v>
      </c>
      <c r="I78" s="92"/>
      <c r="J78" s="161" t="str">
        <f>'Valbara Tjänster'!BZ29</f>
        <v>Prognos 2025</v>
      </c>
    </row>
    <row r="79" spans="3:10" s="67" customFormat="1" hidden="1" outlineLevel="1" x14ac:dyDescent="0.25">
      <c r="C79" s="84" t="str">
        <f>'Valbara Tjänster'!CD1</f>
        <v>Video och distans Infrastruktur</v>
      </c>
      <c r="D79" s="91">
        <f>'Valbara Tjänster'!CD24</f>
        <v>125737.57008141591</v>
      </c>
      <c r="E79" s="92"/>
      <c r="F79" s="71" t="str">
        <f>'Valbara Tjänster'!CD27</f>
        <v>Kvartal förskott</v>
      </c>
      <c r="G79" s="92"/>
      <c r="H79" s="71" t="str">
        <f>'Valbara Tjänster'!CD28</f>
        <v>Dec,Mar,Jun,Sep</v>
      </c>
      <c r="I79" s="92"/>
      <c r="J79" s="161" t="str">
        <f>'Valbara Tjänster'!CD29</f>
        <v>N/A</v>
      </c>
    </row>
    <row r="80" spans="3:10" s="67" customFormat="1" hidden="1" outlineLevel="1" x14ac:dyDescent="0.25">
      <c r="C80" s="84" t="str">
        <f>'Valbara Tjänster'!CH1</f>
        <v>Video &amp; distans Flerpartsmöte</v>
      </c>
      <c r="D80" s="91">
        <f>'Valbara Tjänster'!CH24</f>
        <v>0</v>
      </c>
      <c r="E80" s="92"/>
      <c r="F80" s="71" t="str">
        <f>'Valbara Tjänster'!CH27</f>
        <v>Kvartal förskott</v>
      </c>
      <c r="G80" s="92"/>
      <c r="H80" s="71" t="str">
        <f>'Valbara Tjänster'!CH28</f>
        <v>Dec,Mar,Jun,Sep</v>
      </c>
      <c r="I80" s="92"/>
      <c r="J80" s="161" t="str">
        <f>'Valbara Tjänster'!CH29</f>
        <v>N/A</v>
      </c>
    </row>
    <row r="81" spans="3:10" s="67" customFormat="1" ht="30" hidden="1" outlineLevel="1" x14ac:dyDescent="0.25">
      <c r="C81" s="84" t="str">
        <f>'Valbara Tjänster'!CL1</f>
        <v>1177  provhantering (prishöjs under 2026  map. Skickeprover)</v>
      </c>
      <c r="D81" s="91">
        <f>'Valbara Tjänster'!CL24</f>
        <v>0</v>
      </c>
      <c r="E81" s="92"/>
      <c r="F81" s="71" t="str">
        <f>'Valbara Tjänster'!CL27</f>
        <v>Kvartal förskott</v>
      </c>
      <c r="G81" s="92"/>
      <c r="H81" s="71" t="str">
        <f>'Valbara Tjänster'!CL28</f>
        <v>Dec,Mar,Jun,Sep</v>
      </c>
      <c r="I81" s="92"/>
      <c r="J81" s="161" t="str">
        <f>'Valbara Tjänster'!CL29</f>
        <v>N/A</v>
      </c>
    </row>
    <row r="82" spans="3:10" s="67" customFormat="1" ht="30" hidden="1" outlineLevel="1" x14ac:dyDescent="0.25">
      <c r="C82" s="84" t="str">
        <f>'Valbara Tjänster'!CP1</f>
        <v>1177 Symtom- bedömning och hänvisning
(Avser helår)</v>
      </c>
      <c r="D82" s="91">
        <f>'Valbara Tjänster'!CP24</f>
        <v>0</v>
      </c>
      <c r="E82" s="92"/>
      <c r="F82" s="71" t="str">
        <f>'Valbara Tjänster'!CP27</f>
        <v>Kvartal förskott</v>
      </c>
      <c r="G82" s="92"/>
      <c r="H82" s="71" t="str">
        <f>'Valbara Tjänster'!CP28</f>
        <v>Dec,Mar,Jun,Sep</v>
      </c>
      <c r="I82" s="92"/>
      <c r="J82" s="161" t="str">
        <f>'Valbara Tjänster'!CP29</f>
        <v xml:space="preserve">Bindningstid: 2026-10-24. Priset avser helår. </v>
      </c>
    </row>
    <row r="83" spans="3:10" s="67" customFormat="1" ht="30" hidden="1" outlineLevel="1" x14ac:dyDescent="0.25">
      <c r="C83" s="84" t="str">
        <f>'Valbara Tjänster'!CT1</f>
        <v>Listnings-funktion i 1177 SBH 
(Avser helår)</v>
      </c>
      <c r="D83" s="91">
        <f>'Valbara Tjänster'!CT24</f>
        <v>0</v>
      </c>
      <c r="E83" s="92"/>
      <c r="F83" s="71" t="str">
        <f>'Valbara Tjänster'!CT27</f>
        <v>Kvartal förskott</v>
      </c>
      <c r="G83" s="92"/>
      <c r="H83" s="71" t="str">
        <f>'Valbara Tjänster'!CT28</f>
        <v>Dec,Mar,Jun,Sep</v>
      </c>
      <c r="I83" s="92"/>
      <c r="J83" s="161" t="str">
        <f>'Valbara Tjänster'!CT29</f>
        <v xml:space="preserve">Bindningstid: 2026-10-24. Priset avser helår. </v>
      </c>
    </row>
    <row r="84" spans="3:10" s="67" customFormat="1" ht="30" hidden="1" outlineLevel="1" x14ac:dyDescent="0.25">
      <c r="C84" s="84" t="str">
        <f>'Valbara Tjänster'!CX1</f>
        <v>1177 samtycken förvaltning
(Ny Q3-25)</v>
      </c>
      <c r="D84" s="91">
        <f>'Valbara Tjänster'!CX24</f>
        <v>219035.94459814354</v>
      </c>
      <c r="E84" s="92"/>
      <c r="F84" s="71" t="str">
        <f>'Valbara Tjänster'!CX27</f>
        <v>Kvartal förskott</v>
      </c>
      <c r="G84" s="92"/>
      <c r="H84" s="71" t="str">
        <f>'Valbara Tjänster'!CX28</f>
        <v>Dec,Mar,Jun,Sep</v>
      </c>
      <c r="I84" s="92"/>
      <c r="J84" s="161" t="str">
        <f>'Valbara Tjänster'!CX29</f>
        <v>Bindningstid: 2028-06-30</v>
      </c>
    </row>
    <row r="85" spans="3:10" s="67" customFormat="1" hidden="1" outlineLevel="1" x14ac:dyDescent="0.25">
      <c r="C85" s="84" t="str">
        <f>'Valbara Tjänster'!DB1</f>
        <v>Händelseanalys (Nitha)</v>
      </c>
      <c r="D85" s="91">
        <f>'Valbara Tjänster'!DB24</f>
        <v>156842.20250098922</v>
      </c>
      <c r="E85" s="92"/>
      <c r="F85" s="71" t="str">
        <f>'Valbara Tjänster'!DB27</f>
        <v>Kvartal förskott</v>
      </c>
      <c r="G85" s="92"/>
      <c r="H85" s="71" t="str">
        <f>'Valbara Tjänster'!DB28</f>
        <v>Dec,Mar,Jun,Sep</v>
      </c>
      <c r="I85" s="92"/>
      <c r="J85" s="161" t="str">
        <f>'Valbara Tjänster'!DB29</f>
        <v>N/A</v>
      </c>
    </row>
    <row r="86" spans="3:10" s="67" customFormat="1" hidden="1" outlineLevel="1" x14ac:dyDescent="0.25">
      <c r="C86" s="84" t="str">
        <f>'Valbara Tjänster'!DF1</f>
        <v>Loggtjänst</v>
      </c>
      <c r="D86" s="91">
        <f>'Valbara Tjänster'!DF24</f>
        <v>0</v>
      </c>
      <c r="E86" s="92"/>
      <c r="F86" s="71">
        <f>'Valbara Tjänster'!DF27</f>
        <v>0</v>
      </c>
      <c r="G86" s="92"/>
      <c r="H86" s="71">
        <f>'Valbara Tjänster'!DF28</f>
        <v>0</v>
      </c>
      <c r="I86" s="92"/>
      <c r="J86" s="161" t="str">
        <f>'Valbara Tjänster'!DF29</f>
        <v>Väntar</v>
      </c>
    </row>
    <row r="87" spans="3:10" s="67" customFormat="1" hidden="1" outlineLevel="1" x14ac:dyDescent="0.25">
      <c r="C87" s="84" t="str">
        <f>'Valbara Tjänster'!DJ1</f>
        <v>Beställning läkemedelsnära produkter</v>
      </c>
      <c r="D87" s="91">
        <f>'Valbara Tjänster'!DJ24</f>
        <v>0</v>
      </c>
      <c r="E87" s="92"/>
      <c r="F87" s="71">
        <f>'Valbara Tjänster'!DJ27</f>
        <v>0</v>
      </c>
      <c r="G87" s="92"/>
      <c r="H87" s="71">
        <f>'Valbara Tjänster'!DJ28</f>
        <v>0</v>
      </c>
      <c r="I87" s="92"/>
      <c r="J87" s="161" t="str">
        <f>'Valbara Tjänster'!DJ29</f>
        <v>Väntar</v>
      </c>
    </row>
    <row r="88" spans="3:10" s="67" customFormat="1" hidden="1" outlineLevel="1" x14ac:dyDescent="0.25">
      <c r="C88" s="84">
        <f>'Valbara Tjänster'!DN1</f>
        <v>0</v>
      </c>
      <c r="D88" s="91">
        <f>'Valbara Tjänster'!DN24</f>
        <v>0</v>
      </c>
      <c r="E88" s="92"/>
      <c r="F88" s="71">
        <f>'Valbara Tjänster'!DN27</f>
        <v>0</v>
      </c>
      <c r="G88" s="92"/>
      <c r="H88" s="71">
        <f>'Valbara Tjänster'!DN28</f>
        <v>0</v>
      </c>
      <c r="I88" s="92"/>
      <c r="J88" s="161">
        <f>'Valbara Tjänster'!DN29</f>
        <v>0</v>
      </c>
    </row>
    <row r="89" spans="3:10" s="67" customFormat="1" hidden="1" outlineLevel="1" x14ac:dyDescent="0.25">
      <c r="C89" s="84">
        <f>'Valbara Tjänster'!DR1</f>
        <v>0</v>
      </c>
      <c r="D89" s="91">
        <f>'Valbara Tjänster'!DR24</f>
        <v>0</v>
      </c>
      <c r="E89" s="92"/>
      <c r="F89" s="71">
        <f>'Valbara Tjänster'!DR27</f>
        <v>0</v>
      </c>
      <c r="G89" s="92"/>
      <c r="H89" s="71">
        <f>'Valbara Tjänster'!DR28</f>
        <v>0</v>
      </c>
      <c r="I89" s="92"/>
      <c r="J89" s="161">
        <f>'Valbara Tjänster'!DR29</f>
        <v>0</v>
      </c>
    </row>
    <row r="90" spans="3:10" s="67" customFormat="1" hidden="1" outlineLevel="1" x14ac:dyDescent="0.25">
      <c r="C90" s="84">
        <f>'Valbara Tjänster'!DV1</f>
        <v>0</v>
      </c>
      <c r="D90" s="91">
        <f>'Valbara Tjänster'!DV24</f>
        <v>0</v>
      </c>
      <c r="E90" s="92"/>
      <c r="F90" s="71">
        <f>'Valbara Tjänster'!DV27</f>
        <v>0</v>
      </c>
      <c r="G90" s="92"/>
      <c r="H90" s="71">
        <f>'Valbara Tjänster'!DV28</f>
        <v>0</v>
      </c>
      <c r="I90" s="92"/>
      <c r="J90" s="161">
        <f>'Valbara Tjänster'!DV29</f>
        <v>0</v>
      </c>
    </row>
    <row r="91" spans="3:10" s="67" customFormat="1" ht="16.5" hidden="1" customHeight="1" outlineLevel="1" x14ac:dyDescent="0.25">
      <c r="C91" s="84">
        <f>'Valbara Tjänster'!DZ1</f>
        <v>0</v>
      </c>
      <c r="D91" s="91">
        <f>'Valbara Tjänster'!DZ24</f>
        <v>0</v>
      </c>
      <c r="E91" s="92"/>
      <c r="F91" s="71">
        <f>'Valbara Tjänster'!DZ27</f>
        <v>0</v>
      </c>
      <c r="G91" s="92"/>
      <c r="H91" s="71">
        <f>'Valbara Tjänster'!DZ28</f>
        <v>0</v>
      </c>
      <c r="I91" s="92"/>
      <c r="J91" s="161">
        <f>'Valbara Tjänster'!DZ29</f>
        <v>0</v>
      </c>
    </row>
    <row r="92" spans="3:10" s="67" customFormat="1" ht="16.5" hidden="1" customHeight="1" outlineLevel="1" x14ac:dyDescent="0.25">
      <c r="C92" s="84">
        <f>'Valbara Tjänster'!ED1</f>
        <v>0</v>
      </c>
      <c r="D92" s="91">
        <f>'Valbara Tjänster'!ED24</f>
        <v>0</v>
      </c>
      <c r="E92" s="92"/>
      <c r="F92" s="71">
        <f>'Valbara Tjänster'!ED27</f>
        <v>0</v>
      </c>
      <c r="G92" s="92"/>
      <c r="H92" s="71">
        <f>'Valbara Tjänster'!ED28</f>
        <v>0</v>
      </c>
      <c r="I92" s="92"/>
      <c r="J92" s="161">
        <f>'Valbara Tjänster'!ED29</f>
        <v>0</v>
      </c>
    </row>
    <row r="93" spans="3:10" s="67" customFormat="1" ht="16.5" hidden="1" customHeight="1" outlineLevel="1" x14ac:dyDescent="0.25">
      <c r="C93" s="84">
        <f>'Valbara Tjänster'!EH1</f>
        <v>0</v>
      </c>
      <c r="D93" s="91">
        <f>'Valbara Tjänster'!EH24</f>
        <v>0</v>
      </c>
      <c r="E93" s="92"/>
      <c r="F93" s="71">
        <f>'Valbara Tjänster'!EH27</f>
        <v>0</v>
      </c>
      <c r="G93" s="92"/>
      <c r="H93" s="71">
        <f>'Valbara Tjänster'!EH28</f>
        <v>0</v>
      </c>
      <c r="I93" s="92"/>
      <c r="J93" s="161">
        <f>'Valbara Tjänster'!EH29</f>
        <v>0</v>
      </c>
    </row>
    <row r="94" spans="3:10" s="67" customFormat="1" ht="16.5" hidden="1" customHeight="1" outlineLevel="1" x14ac:dyDescent="0.25">
      <c r="C94" s="84">
        <f>'Valbara Tjänster'!EL1</f>
        <v>0</v>
      </c>
      <c r="D94" s="91">
        <f>'Valbara Tjänster'!EL24</f>
        <v>0</v>
      </c>
      <c r="E94" s="92"/>
      <c r="F94" s="71">
        <f>'Valbara Tjänster'!EL27</f>
        <v>0</v>
      </c>
      <c r="G94" s="92"/>
      <c r="H94" s="71">
        <f>'Valbara Tjänster'!EL28</f>
        <v>0</v>
      </c>
      <c r="I94" s="92"/>
      <c r="J94" s="161">
        <f>'Valbara Tjänster'!EL29</f>
        <v>0</v>
      </c>
    </row>
    <row r="95" spans="3:10" s="67" customFormat="1" ht="16.5" hidden="1" customHeight="1" outlineLevel="1" x14ac:dyDescent="0.25">
      <c r="C95" s="84">
        <f>'Valbara Tjänster'!EP1</f>
        <v>0</v>
      </c>
      <c r="D95" s="91">
        <f>'Valbara Tjänster'!EP24</f>
        <v>0</v>
      </c>
      <c r="E95" s="92"/>
      <c r="F95" s="71">
        <f>'Valbara Tjänster'!EP27</f>
        <v>0</v>
      </c>
      <c r="G95" s="92"/>
      <c r="H95" s="71">
        <f>'Valbara Tjänster'!EP28</f>
        <v>0</v>
      </c>
      <c r="I95" s="92"/>
      <c r="J95" s="161">
        <f>'Valbara Tjänster'!EP29</f>
        <v>0</v>
      </c>
    </row>
    <row r="96" spans="3:10" s="67" customFormat="1" ht="16.5" hidden="1" customHeight="1" outlineLevel="1" x14ac:dyDescent="0.25">
      <c r="C96" s="84">
        <f>'Valbara Tjänster'!ET1</f>
        <v>0</v>
      </c>
      <c r="D96" s="91">
        <f>'Valbara Tjänster'!ET24</f>
        <v>0</v>
      </c>
      <c r="E96" s="92"/>
      <c r="F96" s="71">
        <f>'Valbara Tjänster'!ET27</f>
        <v>0</v>
      </c>
      <c r="G96" s="92"/>
      <c r="H96" s="71">
        <f>'Valbara Tjänster'!ET28</f>
        <v>0</v>
      </c>
      <c r="I96" s="92"/>
      <c r="J96" s="161">
        <f>'Valbara Tjänster'!ET29</f>
        <v>0</v>
      </c>
    </row>
    <row r="97" spans="3:10" s="67" customFormat="1" ht="16.5" hidden="1" customHeight="1" outlineLevel="1" x14ac:dyDescent="0.25">
      <c r="C97" s="84">
        <f>'Valbara Tjänster'!EX1</f>
        <v>0</v>
      </c>
      <c r="D97" s="91">
        <f>'Valbara Tjänster'!EX24</f>
        <v>0</v>
      </c>
      <c r="E97" s="92"/>
      <c r="F97" s="71">
        <f>'Valbara Tjänster'!EX27</f>
        <v>0</v>
      </c>
      <c r="G97" s="92"/>
      <c r="H97" s="71">
        <f>'Valbara Tjänster'!EX28</f>
        <v>0</v>
      </c>
      <c r="I97" s="92"/>
      <c r="J97" s="161">
        <f>'Valbara Tjänster'!EX29</f>
        <v>0</v>
      </c>
    </row>
    <row r="98" spans="3:10" s="67" customFormat="1" ht="16.5" hidden="1" customHeight="1" outlineLevel="1" x14ac:dyDescent="0.25">
      <c r="C98" s="84">
        <f>'Valbara Tjänster'!FB1</f>
        <v>0</v>
      </c>
      <c r="D98" s="91">
        <f>'Valbara Tjänster'!FB24</f>
        <v>0</v>
      </c>
      <c r="E98" s="92"/>
      <c r="F98" s="71">
        <f>'Valbara Tjänster'!FB27</f>
        <v>0</v>
      </c>
      <c r="G98" s="92"/>
      <c r="H98" s="71">
        <f>'Valbara Tjänster'!FB28</f>
        <v>0</v>
      </c>
      <c r="I98" s="92"/>
      <c r="J98" s="161">
        <f>'Valbara Tjänster'!FB29</f>
        <v>0</v>
      </c>
    </row>
    <row r="99" spans="3:10" s="67" customFormat="1" ht="16.5" hidden="1" customHeight="1" outlineLevel="1" x14ac:dyDescent="0.25">
      <c r="C99" s="84">
        <f>'Valbara Tjänster'!FF1</f>
        <v>0</v>
      </c>
      <c r="D99" s="91">
        <f>'Valbara Tjänster'!FF24</f>
        <v>0</v>
      </c>
      <c r="E99" s="92"/>
      <c r="F99" s="71">
        <f>'Valbara Tjänster'!FF27</f>
        <v>0</v>
      </c>
      <c r="G99" s="92"/>
      <c r="H99" s="71">
        <f>'Valbara Tjänster'!FF28</f>
        <v>0</v>
      </c>
      <c r="I99" s="92"/>
      <c r="J99" s="161">
        <f>'Valbara Tjänster'!FF29</f>
        <v>0</v>
      </c>
    </row>
    <row r="100" spans="3:10" s="67" customFormat="1" ht="16.5" hidden="1" customHeight="1" outlineLevel="1" x14ac:dyDescent="0.25">
      <c r="C100" s="84">
        <f>'Valbara Tjänster'!FJ1</f>
        <v>0</v>
      </c>
      <c r="D100" s="91">
        <f>'Valbara Tjänster'!FJ24</f>
        <v>0</v>
      </c>
      <c r="E100" s="92"/>
      <c r="F100" s="71">
        <f>'Valbara Tjänster'!FJ27</f>
        <v>0</v>
      </c>
      <c r="G100" s="92"/>
      <c r="H100" s="71">
        <f>'Valbara Tjänster'!FJ28</f>
        <v>0</v>
      </c>
      <c r="I100" s="92"/>
      <c r="J100" s="161">
        <f>'Valbara Tjänster'!FJ29</f>
        <v>0</v>
      </c>
    </row>
    <row r="101" spans="3:10" s="67" customFormat="1" ht="16.5" hidden="1" customHeight="1" outlineLevel="1" x14ac:dyDescent="0.25">
      <c r="C101" s="84">
        <f>'Valbara Tjänster'!FN1</f>
        <v>0</v>
      </c>
      <c r="D101" s="91">
        <f>'Valbara Tjänster'!FN24</f>
        <v>0</v>
      </c>
      <c r="E101" s="92"/>
      <c r="F101" s="71">
        <f>'Valbara Tjänster'!FN27</f>
        <v>0</v>
      </c>
      <c r="G101" s="92"/>
      <c r="H101" s="71">
        <f>'Valbara Tjänster'!FN28</f>
        <v>0</v>
      </c>
      <c r="I101" s="92"/>
      <c r="J101" s="161">
        <f>'Valbara Tjänster'!FN29</f>
        <v>0</v>
      </c>
    </row>
    <row r="102" spans="3:10" s="67" customFormat="1" ht="16.5" hidden="1" customHeight="1" outlineLevel="1" x14ac:dyDescent="0.25">
      <c r="C102" s="84">
        <f>'Valbara Tjänster'!FR1</f>
        <v>0</v>
      </c>
      <c r="D102" s="91">
        <f>'Valbara Tjänster'!FR24</f>
        <v>0</v>
      </c>
      <c r="E102" s="92"/>
      <c r="F102" s="71">
        <f>'Valbara Tjänster'!FR27</f>
        <v>0</v>
      </c>
      <c r="G102" s="92"/>
      <c r="H102" s="71">
        <f>'Valbara Tjänster'!FR28</f>
        <v>0</v>
      </c>
      <c r="I102" s="92"/>
      <c r="J102" s="161">
        <f>'Valbara Tjänster'!FR29</f>
        <v>0</v>
      </c>
    </row>
    <row r="103" spans="3:10" s="67" customFormat="1" ht="16.5" hidden="1" customHeight="1" outlineLevel="1" x14ac:dyDescent="0.25">
      <c r="C103" s="84">
        <f>'Valbara Tjänster'!FV1</f>
        <v>0</v>
      </c>
      <c r="D103" s="91">
        <f>'Valbara Tjänster'!FV24</f>
        <v>0</v>
      </c>
      <c r="E103" s="92"/>
      <c r="F103" s="71">
        <f>'Valbara Tjänster'!FV27</f>
        <v>0</v>
      </c>
      <c r="G103" s="92"/>
      <c r="H103" s="71">
        <f>'Valbara Tjänster'!FV28</f>
        <v>0</v>
      </c>
      <c r="I103" s="92"/>
      <c r="J103" s="161">
        <f>'Valbara Tjänster'!FV29</f>
        <v>0</v>
      </c>
    </row>
    <row r="104" spans="3:10" s="67" customFormat="1" ht="16.5" hidden="1" customHeight="1" outlineLevel="1" x14ac:dyDescent="0.25">
      <c r="C104" s="84">
        <f>'Valbara Tjänster'!FZ1</f>
        <v>0</v>
      </c>
      <c r="D104" s="91">
        <f>'Valbara Tjänster'!FZ24</f>
        <v>0</v>
      </c>
      <c r="E104" s="92"/>
      <c r="F104" s="71">
        <f>'Valbara Tjänster'!FZ27</f>
        <v>0</v>
      </c>
      <c r="G104" s="92"/>
      <c r="H104" s="71">
        <f>'Valbara Tjänster'!FZ28</f>
        <v>0</v>
      </c>
      <c r="I104" s="92"/>
      <c r="J104" s="161">
        <f>'Valbara Tjänster'!FZ29</f>
        <v>0</v>
      </c>
    </row>
    <row r="105" spans="3:10" s="67" customFormat="1" ht="16.5" hidden="1" customHeight="1" outlineLevel="1" x14ac:dyDescent="0.25">
      <c r="C105" s="84">
        <f>'Valbara Tjänster'!GD1</f>
        <v>0</v>
      </c>
      <c r="D105" s="91">
        <f>'Valbara Tjänster'!GD24</f>
        <v>0</v>
      </c>
      <c r="E105" s="92"/>
      <c r="F105" s="71">
        <f>'Valbara Tjänster'!GD27</f>
        <v>0</v>
      </c>
      <c r="G105" s="92"/>
      <c r="H105" s="71">
        <f>'Valbara Tjänster'!GD28</f>
        <v>0</v>
      </c>
      <c r="I105" s="92"/>
      <c r="J105" s="161">
        <f>'Valbara Tjänster'!GD29</f>
        <v>0</v>
      </c>
    </row>
    <row r="106" spans="3:10" s="67" customFormat="1" ht="16.5" hidden="1" customHeight="1" outlineLevel="1" x14ac:dyDescent="0.25">
      <c r="C106" s="84">
        <f>'Valbara Tjänster'!GH1</f>
        <v>0</v>
      </c>
      <c r="D106" s="91">
        <f>'Valbara Tjänster'!GH24</f>
        <v>0</v>
      </c>
      <c r="E106" s="92"/>
      <c r="F106" s="71">
        <f>'Valbara Tjänster'!GH27</f>
        <v>0</v>
      </c>
      <c r="G106" s="92"/>
      <c r="H106" s="71">
        <f>'Valbara Tjänster'!GH28</f>
        <v>0</v>
      </c>
      <c r="I106" s="92"/>
      <c r="J106" s="161">
        <f>'Valbara Tjänster'!GH29</f>
        <v>0</v>
      </c>
    </row>
    <row r="107" spans="3:10" s="67" customFormat="1" ht="16.5" hidden="1" customHeight="1" outlineLevel="1" x14ac:dyDescent="0.25">
      <c r="C107" s="84">
        <f>'Valbara Tjänster'!GL1</f>
        <v>0</v>
      </c>
      <c r="D107" s="91">
        <f>'Valbara Tjänster'!GL24</f>
        <v>0</v>
      </c>
      <c r="E107" s="92"/>
      <c r="F107" s="71">
        <f>'Valbara Tjänster'!GL27</f>
        <v>0</v>
      </c>
      <c r="G107" s="92"/>
      <c r="H107" s="71">
        <f>'Valbara Tjänster'!GL28</f>
        <v>0</v>
      </c>
      <c r="I107" s="92"/>
      <c r="J107" s="161">
        <f>'Valbara Tjänster'!GL29</f>
        <v>0</v>
      </c>
    </row>
    <row r="108" spans="3:10" ht="16.5" hidden="1" customHeight="1" outlineLevel="1" thickBot="1" x14ac:dyDescent="0.3">
      <c r="C108" s="94">
        <f>'Valbara Tjänster'!GP1</f>
        <v>0</v>
      </c>
      <c r="D108" s="95">
        <f>'Valbara Tjänster'!GP24</f>
        <v>0</v>
      </c>
      <c r="E108" s="96"/>
      <c r="F108" s="96">
        <f>'Valbara Tjänster'!GP27</f>
        <v>0</v>
      </c>
      <c r="G108" s="96"/>
      <c r="H108" s="96">
        <f>'Valbara Tjänster'!GP28</f>
        <v>0</v>
      </c>
      <c r="I108" s="96"/>
      <c r="J108" s="97">
        <f>'Valbara Tjänster'!GP29</f>
        <v>0</v>
      </c>
    </row>
    <row r="109" spans="3:10" ht="15.75" collapsed="1" thickBot="1" x14ac:dyDescent="0.3">
      <c r="C109" s="92"/>
      <c r="D109" s="92"/>
      <c r="E109" s="92"/>
      <c r="F109" s="92"/>
      <c r="G109" s="92"/>
      <c r="H109" s="92"/>
      <c r="I109" s="92"/>
      <c r="J109" s="92"/>
    </row>
    <row r="110" spans="3:10" ht="21" x14ac:dyDescent="0.25">
      <c r="C110" s="85" t="s">
        <v>55</v>
      </c>
      <c r="D110" s="86">
        <f>SUM(D111:D131)</f>
        <v>1185735.301203581</v>
      </c>
      <c r="E110" s="87"/>
      <c r="F110" s="70" t="s">
        <v>39</v>
      </c>
      <c r="G110" s="88"/>
      <c r="H110" s="101"/>
      <c r="I110" s="87"/>
      <c r="J110" s="99"/>
    </row>
    <row r="111" spans="3:10" ht="15" hidden="1" customHeight="1" outlineLevel="1" x14ac:dyDescent="0.25">
      <c r="C111" s="84" t="str">
        <f>'Gemensamma i utveckling'!C1</f>
        <v>Utvecklingsram 2025</v>
      </c>
      <c r="D111" s="91">
        <f>'Gemensamma i utveckling'!C27</f>
        <v>1185735.301203581</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utveckling'!D27</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utveckling'!E27</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utveckling'!F27</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utveckling'!G27</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utveckling'!H27</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utveckling'!I27</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utveckling'!J27</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utveckling'!K27</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utveckling'!L27</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utveckling'!M27</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utveckling'!N27</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utveckling'!O27</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utveckling'!P27</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utveckling'!Q27</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utveckling'!R27</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utveckling'!S27</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utveckling'!T27</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utveckling'!U27</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utveckling'!V27</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utveckling'!W27</f>
        <v>0</v>
      </c>
      <c r="E131" s="96"/>
      <c r="F131" s="72">
        <f>'Gemensamma i utveckling'!W30</f>
        <v>0</v>
      </c>
      <c r="G131" s="96"/>
      <c r="H131" s="96">
        <f>'Gemensamma i utveckling'!W31</f>
        <v>0</v>
      </c>
      <c r="I131" s="96"/>
      <c r="J131" s="97">
        <f>'Gemensamma i utveckling'!W32</f>
        <v>0</v>
      </c>
    </row>
    <row r="132" spans="3:10" ht="15.75" collapsed="1" thickBot="1" x14ac:dyDescent="0.3">
      <c r="C132" s="92"/>
      <c r="D132" s="92"/>
      <c r="E132" s="92"/>
      <c r="F132" s="92"/>
      <c r="G132" s="92"/>
      <c r="H132" s="92"/>
      <c r="I132" s="92"/>
      <c r="J132" s="92"/>
    </row>
    <row r="133" spans="3:10" ht="21" x14ac:dyDescent="0.25">
      <c r="C133" s="85" t="s">
        <v>56</v>
      </c>
      <c r="D133" s="86">
        <f>SUM(D134:D162)</f>
        <v>413689.72532489366</v>
      </c>
      <c r="E133" s="87"/>
      <c r="F133" s="87" t="s">
        <v>39</v>
      </c>
      <c r="G133" s="87"/>
      <c r="H133" s="87"/>
      <c r="I133" s="87"/>
      <c r="J133" s="99"/>
    </row>
    <row r="134" spans="3:10" ht="30" hidden="1" outlineLevel="1" x14ac:dyDescent="0.25">
      <c r="C134" s="84" t="str">
        <f>'Valbara i utveckling'!F1</f>
        <v>Elektronisk beställning och svar av lab.undersökningar (bara Q1-2026)</v>
      </c>
      <c r="D134" s="91">
        <f>'Valbara i utveckling'!F27</f>
        <v>57152.670525000001</v>
      </c>
      <c r="E134" s="92"/>
      <c r="F134" s="92" t="str">
        <f>'Valbara i utveckling'!F30</f>
        <v>Kvartal förskott</v>
      </c>
      <c r="G134" s="92"/>
      <c r="H134" s="92" t="str">
        <f>'Valbara i utveckling'!F31</f>
        <v>Dec</v>
      </c>
      <c r="I134" s="92"/>
      <c r="J134" s="93" t="str">
        <f>'Valbara i utveckling'!F32</f>
        <v>1/4 av projektet 2026</v>
      </c>
    </row>
    <row r="135" spans="3:10" ht="45" hidden="1" outlineLevel="1" x14ac:dyDescent="0.25">
      <c r="C135" s="84" t="str">
        <f>'Valbara i utveckling'!J1</f>
        <v>Invånarens samtycken på 1177</v>
      </c>
      <c r="D135" s="91">
        <f>'Valbara i utveckling'!J27</f>
        <v>356537.05479989364</v>
      </c>
      <c r="E135" s="92"/>
      <c r="F135" s="92" t="str">
        <f>'Valbara i utveckling'!J30</f>
        <v>Kvartal förskott</v>
      </c>
      <c r="G135" s="92"/>
      <c r="H135" s="92" t="str">
        <f>'Valbara i utveckling'!J31</f>
        <v>Dec,Mar,Jun,Sep</v>
      </c>
      <c r="I135" s="92"/>
      <c r="J135" s="103" t="str">
        <f>'Valbara i utveckling'!J32</f>
        <v>Skåne och VGR kompletteringsfinansierar</v>
      </c>
    </row>
    <row r="136" spans="3:10" hidden="1" outlineLevel="1" x14ac:dyDescent="0.25">
      <c r="C136" s="84" t="str">
        <f>'Valbara i utveckling'!N1</f>
        <v>Fristående hänvisningsstöd (RGS webb 2.0)​</v>
      </c>
      <c r="D136" s="91">
        <f>'Valbara i utveckling'!N27</f>
        <v>0</v>
      </c>
      <c r="E136" s="92"/>
      <c r="F136" s="92" t="str">
        <f>'Valbara i utveckling'!N30</f>
        <v xml:space="preserve"> -</v>
      </c>
      <c r="G136" s="92"/>
      <c r="H136" s="92" t="str">
        <f>'Valbara i utveckling'!N31</f>
        <v xml:space="preserve"> -</v>
      </c>
      <c r="I136" s="92"/>
      <c r="J136" s="103" t="str">
        <f>'Valbara i utveckling'!N32</f>
        <v>Väntar intresseanmälan</v>
      </c>
    </row>
    <row r="137" spans="3:10" hidden="1" outlineLevel="1" x14ac:dyDescent="0.25">
      <c r="C137" s="84" t="str">
        <f>'Valbara i utveckling'!R1</f>
        <v>Barn och ungas rätt till information i 1177</v>
      </c>
      <c r="D137" s="91">
        <f>'Valbara i utveckling'!R27</f>
        <v>0</v>
      </c>
      <c r="E137" s="92"/>
      <c r="F137" s="92" t="str">
        <f>'Valbara i utveckling'!R30</f>
        <v xml:space="preserve"> -</v>
      </c>
      <c r="G137" s="92"/>
      <c r="H137" s="92" t="str">
        <f>'Valbara i utveckling'!R31</f>
        <v xml:space="preserve"> -</v>
      </c>
      <c r="I137" s="92"/>
      <c r="J137" s="103" t="str">
        <f>'Valbara i utveckling'!R32</f>
        <v>Väntar Avsiktsförkl</v>
      </c>
    </row>
    <row r="138" spans="3:10" hidden="1" outlineLevel="1" x14ac:dyDescent="0.25">
      <c r="C138" s="84" t="str">
        <f>'Valbara i utveckling'!V1</f>
        <v>1177 sammanhållen planering Steg 2</v>
      </c>
      <c r="D138" s="91">
        <f>'Valbara i utveckling'!V27</f>
        <v>0</v>
      </c>
      <c r="E138" s="92"/>
      <c r="F138" s="71" t="str">
        <f>'Valbara i utveckling'!V30</f>
        <v xml:space="preserve"> -</v>
      </c>
      <c r="G138" s="92"/>
      <c r="H138" s="71" t="str">
        <f>'Valbara i utveckling'!V31</f>
        <v xml:space="preserve"> -</v>
      </c>
      <c r="I138" s="92"/>
      <c r="J138" s="103" t="str">
        <f>'Valbara i utveckling'!V32</f>
        <v>Väntar Avsiktsförkl</v>
      </c>
    </row>
    <row r="139" spans="3:10" hidden="1" outlineLevel="1" x14ac:dyDescent="0.25">
      <c r="C139" s="84" t="str">
        <f>'Valbara i utveckling'!Z1</f>
        <v>Fortsatt utveckling 1177 för vårdpersonal​</v>
      </c>
      <c r="D139" s="91">
        <f>'Valbara i utveckling'!Z27</f>
        <v>0</v>
      </c>
      <c r="E139" s="92"/>
      <c r="F139" s="92" t="str">
        <f>'Valbara i utveckling'!Z30</f>
        <v xml:space="preserve"> -</v>
      </c>
      <c r="G139" s="92"/>
      <c r="H139" s="92" t="str">
        <f>'Valbara i utveckling'!Z31</f>
        <v xml:space="preserve"> -</v>
      </c>
      <c r="I139" s="92"/>
      <c r="J139" s="103" t="str">
        <f>'Valbara i utveckling'!Z32</f>
        <v>Väntar Avsiktsförkl</v>
      </c>
    </row>
    <row r="140" spans="3:10" hidden="1" outlineLevel="1" x14ac:dyDescent="0.25">
      <c r="C140" s="84">
        <f>'Valbara i utveckling'!AD1</f>
        <v>0</v>
      </c>
      <c r="D140" s="91">
        <f>'Valbara i utveckling'!AD27</f>
        <v>0</v>
      </c>
      <c r="E140" s="92"/>
      <c r="F140" s="92">
        <f>'Valbara i utveckling'!AD30</f>
        <v>0</v>
      </c>
      <c r="G140" s="92"/>
      <c r="H140" s="92">
        <f>'Valbara i utveckling'!AD31</f>
        <v>0</v>
      </c>
      <c r="I140" s="92"/>
      <c r="J140" s="103">
        <f>'Valbara i utveckling'!AD32</f>
        <v>0</v>
      </c>
    </row>
    <row r="141" spans="3:10" hidden="1" outlineLevel="1" x14ac:dyDescent="0.25">
      <c r="C141" s="84">
        <f>'Valbara i utveckling'!AH1</f>
        <v>0</v>
      </c>
      <c r="D141" s="91">
        <f>'Valbara i utveckling'!AH27</f>
        <v>0</v>
      </c>
      <c r="E141" s="92"/>
      <c r="F141" s="92">
        <f>'Valbara i utveckling'!AH30</f>
        <v>0</v>
      </c>
      <c r="G141" s="92"/>
      <c r="H141" s="92">
        <f>'Valbara i utveckling'!AH31</f>
        <v>0</v>
      </c>
      <c r="I141" s="92"/>
      <c r="J141" s="103">
        <f>'Valbara i utveckling'!AH32</f>
        <v>0</v>
      </c>
    </row>
    <row r="142" spans="3:10" hidden="1" outlineLevel="1" x14ac:dyDescent="0.25">
      <c r="C142" s="84">
        <f>'Valbara i utveckling'!AL1</f>
        <v>0</v>
      </c>
      <c r="D142" s="91">
        <f>'Valbara i utveckling'!AL27</f>
        <v>0</v>
      </c>
      <c r="E142" s="92"/>
      <c r="F142" s="92">
        <f>'Valbara i utveckling'!AL30</f>
        <v>0</v>
      </c>
      <c r="G142" s="92"/>
      <c r="H142" s="92">
        <f>'Valbara i utveckling'!AL31</f>
        <v>0</v>
      </c>
      <c r="I142" s="92"/>
      <c r="J142" s="103">
        <f>'Valbara i utveckling'!AL32</f>
        <v>0</v>
      </c>
    </row>
    <row r="143" spans="3:10" hidden="1" outlineLevel="1" x14ac:dyDescent="0.25">
      <c r="C143" s="84">
        <f>'Valbara i utveckling'!AP1</f>
        <v>0</v>
      </c>
      <c r="D143" s="91">
        <f>'Valbara i utveckling'!AP27</f>
        <v>0</v>
      </c>
      <c r="E143" s="92"/>
      <c r="F143" s="92">
        <f>'Valbara i utveckling'!AP30</f>
        <v>0</v>
      </c>
      <c r="G143" s="92"/>
      <c r="H143" s="92">
        <f>'Valbara i utveckling'!AP31</f>
        <v>0</v>
      </c>
      <c r="I143" s="92"/>
      <c r="J143" s="103">
        <f>'Valbara i utveckling'!AP32</f>
        <v>0</v>
      </c>
    </row>
    <row r="144" spans="3:10" hidden="1" outlineLevel="1" x14ac:dyDescent="0.25">
      <c r="C144" s="84">
        <f>'Valbara i utveckling'!AT1</f>
        <v>0</v>
      </c>
      <c r="D144" s="91">
        <f>'Valbara i utveckling'!AT27</f>
        <v>0</v>
      </c>
      <c r="E144" s="92"/>
      <c r="F144" s="92">
        <f>'Valbara i utveckling'!AT30</f>
        <v>0</v>
      </c>
      <c r="G144" s="92"/>
      <c r="H144" s="92">
        <f>'Valbara i utveckling'!AT31</f>
        <v>0</v>
      </c>
      <c r="I144" s="92"/>
      <c r="J144" s="103">
        <f>'Valbara i utveckling'!AT32</f>
        <v>0</v>
      </c>
    </row>
    <row r="145" spans="1:10" hidden="1" outlineLevel="1" x14ac:dyDescent="0.25">
      <c r="C145" s="84">
        <f>'Valbara i utveckling'!AX1</f>
        <v>0</v>
      </c>
      <c r="D145" s="91">
        <f>'Valbara i utveckling'!AX27</f>
        <v>0</v>
      </c>
      <c r="E145" s="92"/>
      <c r="F145" s="92">
        <f>'Valbara i utveckling'!AX30</f>
        <v>0</v>
      </c>
      <c r="G145" s="92"/>
      <c r="H145" s="92">
        <f>'Valbara i utveckling'!AX31</f>
        <v>0</v>
      </c>
      <c r="I145" s="92"/>
      <c r="J145" s="103">
        <f>'Valbara i utveckling'!AX32</f>
        <v>0</v>
      </c>
    </row>
    <row r="146" spans="1:10" hidden="1" outlineLevel="1" x14ac:dyDescent="0.25">
      <c r="C146" s="84">
        <f>'Valbara i utveckling'!BB1</f>
        <v>0</v>
      </c>
      <c r="D146" s="91">
        <f>'Valbara i utveckling'!BB27</f>
        <v>0</v>
      </c>
      <c r="E146" s="92"/>
      <c r="F146" s="92">
        <f>'Valbara i utveckling'!BB30</f>
        <v>0</v>
      </c>
      <c r="G146" s="92"/>
      <c r="H146" s="92">
        <f>'Valbara i utveckling'!BB31</f>
        <v>0</v>
      </c>
      <c r="I146" s="92"/>
      <c r="J146" s="103">
        <f>'Valbara i utveckling'!BB32</f>
        <v>0</v>
      </c>
    </row>
    <row r="147" spans="1:10" hidden="1" outlineLevel="1" x14ac:dyDescent="0.25">
      <c r="C147" s="84">
        <f>'Valbara i utveckling'!BF1</f>
        <v>0</v>
      </c>
      <c r="D147" s="91">
        <f>'Valbara i utveckling'!BF27</f>
        <v>0</v>
      </c>
      <c r="E147" s="92"/>
      <c r="F147" s="92">
        <f>'Valbara i utveckling'!BF30</f>
        <v>0</v>
      </c>
      <c r="G147" s="92"/>
      <c r="H147" s="92">
        <f>'Valbara i utveckling'!BF31</f>
        <v>0</v>
      </c>
      <c r="I147" s="92"/>
      <c r="J147" s="103">
        <f>'Valbara i utveckling'!BF32</f>
        <v>0</v>
      </c>
    </row>
    <row r="148" spans="1:10" ht="15" hidden="1" customHeight="1" outlineLevel="1" x14ac:dyDescent="0.25">
      <c r="A148" s="67"/>
      <c r="B148" s="67"/>
      <c r="C148" s="84">
        <f>'Valbara i utveckling'!BJ1</f>
        <v>0</v>
      </c>
      <c r="D148" s="91">
        <f>'Valbara i utveckling'!BJ27</f>
        <v>0</v>
      </c>
      <c r="E148" s="92"/>
      <c r="F148" s="92">
        <f>'Valbara i utveckling'!BJ30</f>
        <v>0</v>
      </c>
      <c r="G148" s="92"/>
      <c r="H148" s="92">
        <f>'Valbara i utveckling'!BJ31</f>
        <v>0</v>
      </c>
      <c r="I148" s="92"/>
      <c r="J148" s="103">
        <f>'Valbara i utveckling'!BJ32</f>
        <v>0</v>
      </c>
    </row>
    <row r="149" spans="1:10" ht="15" hidden="1" customHeight="1" outlineLevel="1" x14ac:dyDescent="0.25">
      <c r="A149" s="67"/>
      <c r="B149" s="67"/>
      <c r="C149" s="84">
        <f>'Valbara i utveckling'!BN1</f>
        <v>0</v>
      </c>
      <c r="D149" s="91">
        <f>'Valbara i utveckling'!BN27</f>
        <v>0</v>
      </c>
      <c r="E149" s="92"/>
      <c r="F149" s="92">
        <f>'Valbara i utveckling'!BN30</f>
        <v>0</v>
      </c>
      <c r="G149" s="92"/>
      <c r="H149" s="92">
        <f>'Valbara i utveckling'!BN31</f>
        <v>0</v>
      </c>
      <c r="I149" s="92"/>
      <c r="J149" s="103">
        <f>'Valbara i utveckling'!BN32</f>
        <v>0</v>
      </c>
    </row>
    <row r="150" spans="1:10" ht="15" hidden="1" customHeight="1" outlineLevel="1" x14ac:dyDescent="0.25">
      <c r="A150" s="67"/>
      <c r="B150" s="67"/>
      <c r="C150" s="84">
        <f>'Valbara i utveckling'!BR1</f>
        <v>0</v>
      </c>
      <c r="D150" s="91">
        <f>'Valbara i utveckling'!BR27</f>
        <v>0</v>
      </c>
      <c r="E150" s="92"/>
      <c r="F150" s="92">
        <f>'Valbara i utveckling'!BR30</f>
        <v>0</v>
      </c>
      <c r="G150" s="92"/>
      <c r="H150" s="92">
        <f>'Valbara i utveckling'!BR31</f>
        <v>0</v>
      </c>
      <c r="I150" s="92"/>
      <c r="J150" s="93">
        <f>'Valbara i utveckling'!BR32</f>
        <v>0</v>
      </c>
    </row>
    <row r="151" spans="1:10" ht="15" hidden="1" customHeight="1" outlineLevel="1" x14ac:dyDescent="0.25">
      <c r="A151" s="67"/>
      <c r="B151" s="67"/>
      <c r="C151" s="84">
        <f>'Valbara i utveckling'!BV1</f>
        <v>0</v>
      </c>
      <c r="D151" s="91">
        <f>'Valbara i utveckling'!BV27</f>
        <v>0</v>
      </c>
      <c r="E151" s="92"/>
      <c r="F151" s="92">
        <f>'Valbara i utveckling'!BV30</f>
        <v>0</v>
      </c>
      <c r="G151" s="92"/>
      <c r="H151" s="92">
        <f>'Valbara i utveckling'!BV31</f>
        <v>0</v>
      </c>
      <c r="I151" s="92"/>
      <c r="J151" s="93">
        <f>'Valbara i utveckling'!BV32</f>
        <v>0</v>
      </c>
    </row>
    <row r="152" spans="1:10" ht="15" hidden="1" customHeight="1" outlineLevel="1" x14ac:dyDescent="0.25">
      <c r="A152" s="67"/>
      <c r="B152" s="67"/>
      <c r="C152" s="84">
        <f>'Valbara i utveckling'!BZ1</f>
        <v>0</v>
      </c>
      <c r="D152" s="91">
        <f>'Valbara i utveckling'!BZ27</f>
        <v>0</v>
      </c>
      <c r="E152" s="92"/>
      <c r="F152" s="92">
        <f>'Valbara i utveckling'!BZ30</f>
        <v>0</v>
      </c>
      <c r="G152" s="92"/>
      <c r="H152" s="92">
        <f>'Valbara i utveckling'!BZ31</f>
        <v>0</v>
      </c>
      <c r="I152" s="92"/>
      <c r="J152" s="93">
        <f>'Valbara i utveckling'!BZ32</f>
        <v>0</v>
      </c>
    </row>
    <row r="153" spans="1:10" ht="15" hidden="1" customHeight="1" outlineLevel="1" x14ac:dyDescent="0.25">
      <c r="A153" s="67"/>
      <c r="B153" s="67"/>
      <c r="C153" s="163">
        <f>'Valbara i utveckling'!CD1</f>
        <v>0</v>
      </c>
      <c r="D153" s="91">
        <f>'Valbara i utveckling'!CD27</f>
        <v>0</v>
      </c>
      <c r="E153" s="67"/>
      <c r="F153" s="67">
        <f>'Valbara i utveckling'!CD30</f>
        <v>0</v>
      </c>
      <c r="G153" s="67"/>
      <c r="H153" s="67">
        <f>'Valbara i utveckling'!CD31</f>
        <v>0</v>
      </c>
      <c r="I153" s="67"/>
      <c r="J153" s="164">
        <f>'Valbara i utveckling'!CD32</f>
        <v>0</v>
      </c>
    </row>
    <row r="154" spans="1:10" ht="15" hidden="1" customHeight="1" outlineLevel="1" x14ac:dyDescent="0.25">
      <c r="A154" s="67"/>
      <c r="B154" s="67"/>
      <c r="C154" s="163">
        <f>'Valbara i utveckling'!CH1</f>
        <v>0</v>
      </c>
      <c r="D154" s="91">
        <f>'Valbara i utveckling'!CH27</f>
        <v>0</v>
      </c>
      <c r="E154" s="67"/>
      <c r="F154" s="67">
        <f>'Valbara i utveckling'!CH30</f>
        <v>0</v>
      </c>
      <c r="G154" s="67"/>
      <c r="H154" s="67">
        <f>'Valbara i utveckling'!CH31</f>
        <v>0</v>
      </c>
      <c r="I154" s="67"/>
      <c r="J154" s="164">
        <f>'Valbara i utveckling'!CH32</f>
        <v>0</v>
      </c>
    </row>
    <row r="155" spans="1:10" ht="15" hidden="1" customHeight="1" outlineLevel="1" x14ac:dyDescent="0.25">
      <c r="A155" s="67"/>
      <c r="B155" s="67"/>
      <c r="C155" s="163">
        <f>'Valbara i utveckling'!CL1</f>
        <v>0</v>
      </c>
      <c r="D155" s="91">
        <f>'Valbara i utveckling'!CL27</f>
        <v>0</v>
      </c>
      <c r="E155" s="67"/>
      <c r="F155" s="67">
        <f>'Valbara i utveckling'!CL30</f>
        <v>0</v>
      </c>
      <c r="G155" s="67"/>
      <c r="H155" s="67">
        <f>'Valbara i utveckling'!CL31</f>
        <v>0</v>
      </c>
      <c r="I155" s="67"/>
      <c r="J155" s="164">
        <f>'Valbara i utveckling'!CL32</f>
        <v>0</v>
      </c>
    </row>
    <row r="156" spans="1:10" ht="15" hidden="1" customHeight="1" outlineLevel="1" x14ac:dyDescent="0.25">
      <c r="A156" s="67"/>
      <c r="B156" s="67"/>
      <c r="C156" s="163">
        <f>'Valbara i utveckling'!CP1</f>
        <v>0</v>
      </c>
      <c r="D156" s="91">
        <f>'Valbara i utveckling'!CP27</f>
        <v>0</v>
      </c>
      <c r="E156" s="67"/>
      <c r="F156" s="67">
        <f>'Valbara i utveckling'!CP30</f>
        <v>0</v>
      </c>
      <c r="G156" s="67"/>
      <c r="H156" s="67">
        <f>'Valbara i utveckling'!CP31</f>
        <v>0</v>
      </c>
      <c r="I156" s="67"/>
      <c r="J156" s="164">
        <f>'Valbara i utveckling'!CP32</f>
        <v>0</v>
      </c>
    </row>
    <row r="157" spans="1:10" ht="15" hidden="1" customHeight="1" outlineLevel="1" x14ac:dyDescent="0.25">
      <c r="A157" s="67"/>
      <c r="B157" s="67"/>
      <c r="C157" s="163">
        <f>'Valbara i utveckling'!CT1</f>
        <v>0</v>
      </c>
      <c r="D157" s="91">
        <f>'Valbara i utveckling'!CT27</f>
        <v>0</v>
      </c>
      <c r="E157" s="67"/>
      <c r="F157" s="67">
        <f>'Valbara i utveckling'!CT30</f>
        <v>0</v>
      </c>
      <c r="G157" s="67"/>
      <c r="H157" s="67">
        <f>'Valbara i utveckling'!CT31</f>
        <v>0</v>
      </c>
      <c r="I157" s="67"/>
      <c r="J157" s="164">
        <f>'Valbara i utveckling'!CT32</f>
        <v>0</v>
      </c>
    </row>
    <row r="158" spans="1:10" ht="15" hidden="1" customHeight="1" outlineLevel="1" x14ac:dyDescent="0.25">
      <c r="A158" s="67"/>
      <c r="B158" s="67"/>
      <c r="C158" s="163">
        <f>'Valbara i utveckling'!CX1</f>
        <v>0</v>
      </c>
      <c r="D158" s="91">
        <f>'Valbara i utveckling'!CX27</f>
        <v>0</v>
      </c>
      <c r="E158" s="67"/>
      <c r="F158" s="67">
        <f>'Valbara i utveckling'!CX30</f>
        <v>0</v>
      </c>
      <c r="G158" s="67"/>
      <c r="H158" s="67">
        <f>'Valbara i utveckling'!CX31</f>
        <v>0</v>
      </c>
      <c r="I158" s="67"/>
      <c r="J158" s="164">
        <f>'Valbara i utveckling'!CX32</f>
        <v>0</v>
      </c>
    </row>
    <row r="159" spans="1:10" ht="15" hidden="1" customHeight="1" outlineLevel="1" x14ac:dyDescent="0.25">
      <c r="A159" s="67"/>
      <c r="B159" s="67"/>
      <c r="C159" s="163">
        <f>'Valbara i utveckling'!DB1</f>
        <v>0</v>
      </c>
      <c r="D159" s="91">
        <f>'Valbara i utveckling'!DB27</f>
        <v>0</v>
      </c>
      <c r="E159" s="67"/>
      <c r="F159" s="67">
        <f>'Valbara i utveckling'!DB30</f>
        <v>0</v>
      </c>
      <c r="G159" s="67"/>
      <c r="H159" s="67">
        <f>'Valbara i utveckling'!DB31</f>
        <v>0</v>
      </c>
      <c r="I159" s="67"/>
      <c r="J159" s="164">
        <f>'Valbara i utveckling'!DB32</f>
        <v>0</v>
      </c>
    </row>
    <row r="160" spans="1:10" ht="15" hidden="1" customHeight="1" outlineLevel="1" x14ac:dyDescent="0.25">
      <c r="A160" s="67"/>
      <c r="B160" s="67"/>
      <c r="C160" s="163">
        <f>'Valbara i utveckling'!DF1</f>
        <v>0</v>
      </c>
      <c r="D160" s="91">
        <f>'Valbara i utveckling'!DF27</f>
        <v>0</v>
      </c>
      <c r="E160" s="67"/>
      <c r="F160" s="67">
        <f>'Valbara i utveckling'!DF30</f>
        <v>0</v>
      </c>
      <c r="G160" s="67"/>
      <c r="H160" s="67">
        <f>'Valbara i utveckling'!DF31</f>
        <v>0</v>
      </c>
      <c r="I160" s="67"/>
      <c r="J160" s="164">
        <f>'Valbara i utveckling'!DF32</f>
        <v>0</v>
      </c>
    </row>
    <row r="161" spans="1:10" ht="15" hidden="1" customHeight="1" outlineLevel="1" x14ac:dyDescent="0.25">
      <c r="A161" s="67"/>
      <c r="B161" s="67"/>
      <c r="C161" s="163">
        <f>'Valbara i utveckling'!DJ1</f>
        <v>0</v>
      </c>
      <c r="D161" s="91">
        <f>'Valbara i utveckling'!DJ27</f>
        <v>0</v>
      </c>
      <c r="E161" s="67"/>
      <c r="F161" s="67">
        <f>'Valbara i utveckling'!DJ30</f>
        <v>0</v>
      </c>
      <c r="G161" s="67"/>
      <c r="H161" s="67">
        <f>'Valbara i utveckling'!DJ31</f>
        <v>0</v>
      </c>
      <c r="I161" s="67"/>
      <c r="J161" s="164">
        <f>'Valbara i utveckling'!DJ32</f>
        <v>0</v>
      </c>
    </row>
    <row r="162" spans="1:10" ht="15" hidden="1" customHeight="1" outlineLevel="1" thickBot="1" x14ac:dyDescent="0.3">
      <c r="A162" s="67"/>
      <c r="B162" s="67"/>
      <c r="C162" s="165">
        <f>'Valbara i utveckling'!DN1</f>
        <v>0</v>
      </c>
      <c r="D162" s="95">
        <f>'Valbara i utveckling'!DN27</f>
        <v>0</v>
      </c>
      <c r="E162" s="166"/>
      <c r="F162" s="166">
        <f>'Valbara i utveckling'!DN30</f>
        <v>0</v>
      </c>
      <c r="G162" s="166"/>
      <c r="H162" s="166">
        <f>'Valbara i utveckling'!DN31</f>
        <v>0</v>
      </c>
      <c r="I162" s="166"/>
      <c r="J162" s="167">
        <f>'Valbara i utveckling'!DN32</f>
        <v>0</v>
      </c>
    </row>
    <row r="163" spans="1:10" collapsed="1" x14ac:dyDescent="0.25">
      <c r="C163" s="92"/>
      <c r="D163" s="92"/>
      <c r="E163" s="92"/>
      <c r="F163" s="92"/>
      <c r="G163" s="92"/>
      <c r="H163" s="92"/>
      <c r="I163" s="92"/>
      <c r="J163" s="92"/>
    </row>
    <row r="164" spans="1:10" x14ac:dyDescent="0.25">
      <c r="C164" s="92"/>
      <c r="D164" s="92"/>
      <c r="E164" s="92"/>
      <c r="F164" s="92"/>
      <c r="G164" s="92"/>
      <c r="H164" s="92"/>
      <c r="I164" s="92"/>
      <c r="J164" s="92"/>
    </row>
  </sheetData>
  <mergeCells count="3">
    <mergeCell ref="C2:J2"/>
    <mergeCell ref="A3:A7"/>
    <mergeCell ref="C3:J3"/>
  </mergeCells>
  <conditionalFormatting sqref="D8:D56">
    <cfRule type="cellIs" dxfId="1" priority="1" operator="equal">
      <formula>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71A86-090C-4E36-8FAF-6993B96DAEBD}">
  <sheetPr>
    <tabColor rgb="FFE7DAC5"/>
  </sheetPr>
  <dimension ref="A1:K164"/>
  <sheetViews>
    <sheetView showZeros="0" workbookViewId="0">
      <selection activeCell="C166" sqref="C166"/>
    </sheetView>
  </sheetViews>
  <sheetFormatPr defaultColWidth="9" defaultRowHeight="15" outlineLevelRow="1" x14ac:dyDescent="0.25"/>
  <cols>
    <col min="1" max="1" width="21" style="67" customWidth="1"/>
    <col min="2" max="2" width="9" style="67"/>
    <col min="3" max="3" width="46.28515625" style="67" customWidth="1"/>
    <col min="4" max="4" width="26.7109375" style="67" customWidth="1"/>
    <col min="5" max="5" width="9" style="67"/>
    <col min="6" max="6" width="28.42578125" style="67" customWidth="1"/>
    <col min="7" max="7" width="5.28515625" style="67" customWidth="1"/>
    <col min="8" max="8" width="27.7109375" style="67" customWidth="1"/>
    <col min="9" max="9" width="4.7109375" style="67" customWidth="1"/>
    <col min="10" max="10" width="31.28515625" style="67" customWidth="1"/>
    <col min="11" max="11" width="4.7109375" style="67" customWidth="1"/>
    <col min="12" max="16384" width="9" style="67"/>
  </cols>
  <sheetData>
    <row r="1" spans="1:11" ht="45" customHeight="1" thickBot="1" x14ac:dyDescent="0.55000000000000004">
      <c r="C1" s="74" t="str">
        <f>'Gemensamma Tjänster'!B29</f>
        <v>Region Norrbotten</v>
      </c>
    </row>
    <row r="2" spans="1:11" ht="74.650000000000006"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6.350000000000001" customHeight="1" x14ac:dyDescent="0.25">
      <c r="A5" s="343"/>
      <c r="D5" s="39" t="s">
        <v>169</v>
      </c>
      <c r="E5" s="76"/>
      <c r="F5" s="75"/>
      <c r="G5" s="75"/>
      <c r="H5" s="77"/>
      <c r="I5" s="75"/>
      <c r="J5" s="75"/>
      <c r="K5" s="78"/>
    </row>
    <row r="6" spans="1:11" ht="15.75" thickBot="1" x14ac:dyDescent="0.3">
      <c r="A6" s="343"/>
    </row>
    <row r="7" spans="1:11" ht="21" x14ac:dyDescent="0.25">
      <c r="A7" s="343"/>
      <c r="C7" s="85" t="s">
        <v>30</v>
      </c>
      <c r="D7" s="86">
        <f>SUM(D8:D55)</f>
        <v>17713736.930370916</v>
      </c>
      <c r="E7" s="87"/>
      <c r="F7" s="88" t="s">
        <v>36</v>
      </c>
      <c r="G7" s="88"/>
      <c r="H7" s="73" t="s">
        <v>37</v>
      </c>
      <c r="I7" s="89"/>
      <c r="J7" s="90" t="s">
        <v>45</v>
      </c>
      <c r="K7" s="80"/>
    </row>
    <row r="8" spans="1:11" ht="15" hidden="1" customHeight="1" outlineLevel="1" x14ac:dyDescent="0.25">
      <c r="C8" s="84" t="str">
        <f>'Gemensamma Tjänster'!E2</f>
        <v>Identifierings-tjänster SITHS</v>
      </c>
      <c r="D8" s="91">
        <f>'Gemensamma Tjänster'!E29</f>
        <v>1247697.0358223538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Tjänster'!F29</f>
        <v>157432.27820063755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Tjänster'!G29</f>
        <v>28395.805366985307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Tjänster'!H29</f>
        <v>276608.50609373092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Tjänster'!I29</f>
        <v>1954421.9333837689</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Tjänster'!J29</f>
        <v>1535299.9624675298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Tjänster'!K29</f>
        <v>1540303.0478100886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Tjänster'!L29</f>
        <v>98528.317921850248</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Tjänster'!M29</f>
        <v>102941.4897745608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Tjänster'!N29</f>
        <v>71825.471848167435</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Tjänster'!O29</f>
        <v>238835.42789536846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Tjänster'!P29</f>
        <v>659131.22370416042</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Tjänster'!Q29</f>
        <v>350494.22331917152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Tjänster'!R29</f>
        <v>330550.6828348632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Tjänster'!S29</f>
        <v>80586.775309552017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Tjänster'!T29</f>
        <v>237305.06921215722</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Tjänster'!U29</f>
        <v>177498.65187226038</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Tjänster'!V29</f>
        <v>805733.84671073919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Tjänster'!W29</f>
        <v>477697.95248570427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Tjänster'!X29</f>
        <v>686554.55765021802</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Tjänster'!Y29</f>
        <v>251692.35378269723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Tjänster'!Z29</f>
        <v>203968.11824675347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Tjänster'!AA29</f>
        <v>891007.34548762569</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Tjänster'!AB29</f>
        <v>89711.538958199279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Tjänster'!AC29</f>
        <v>1984343.4124826149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Tjänster'!AD29</f>
        <v>574135.10243860609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Tjänster'!AE29</f>
        <v>149628.90730262894</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Tjänster'!AF29</f>
        <v>454324.95278999174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Tjänster'!AG29</f>
        <v>840583.12633899809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Tjänster'!AH29</f>
        <v>374431.78298785485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Tjänster'!AI29</f>
        <v>144825.84439793255</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Tjänster'!AJ29</f>
        <v>73771.544527635269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Tjänster'!AK29</f>
        <v>475794.25345544907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Tjänster'!AL29</f>
        <v>147676.38749006021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Tjänster'!AM29</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Tjänster'!AN29</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Tjänster'!AO29</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Tjänster'!AP29</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Tjänster'!AQ29</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Tjänster'!AR29</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Tjänster'!AS29</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Tjänster'!AT29</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Tjänster'!AU29</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Tjänster'!AV29</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Tjänster'!AW29</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Tjänster'!AX29</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Tjänster'!AY29</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Tjänster'!AZ29</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4532718.3075439055</v>
      </c>
      <c r="E58" s="87"/>
      <c r="F58" s="70" t="s">
        <v>39</v>
      </c>
      <c r="G58" s="87"/>
      <c r="H58" s="87"/>
      <c r="I58" s="87"/>
      <c r="J58" s="99"/>
    </row>
    <row r="59" spans="3:10" ht="30" hidden="1" outlineLevel="1" x14ac:dyDescent="0.25">
      <c r="C59" s="84" t="str">
        <f>'Valbara Tjänster'!F1</f>
        <v>Legitimerings-tjänst IdP för medarbetare Bas (valbar)</v>
      </c>
      <c r="D59" s="91">
        <f>'Valbara Tjänster'!F25</f>
        <v>39559.677939600006</v>
      </c>
      <c r="E59" s="92"/>
      <c r="F59" s="71"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Tjänster'!J25</f>
        <v>0</v>
      </c>
      <c r="E60" s="92"/>
      <c r="F60" s="71"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Tjänster'!N25</f>
        <v>39559.677939600006</v>
      </c>
      <c r="E61" s="92"/>
      <c r="F61" s="71"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Tjänster'!R25</f>
        <v>39559.677939600006</v>
      </c>
      <c r="E62" s="92"/>
      <c r="F62" s="71"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Tjänster'!V25</f>
        <v>0</v>
      </c>
      <c r="E63" s="92"/>
      <c r="F63" s="71"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Tjänster'!Z25</f>
        <v>291751.36941999994</v>
      </c>
      <c r="E64" s="92"/>
      <c r="F64" s="71"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Tjänster'!AD25</f>
        <v>0</v>
      </c>
      <c r="E65" s="92"/>
      <c r="F65" s="71" t="str">
        <f>'Valbara Tjänster'!AD27</f>
        <v>Kvartal förskott</v>
      </c>
      <c r="G65" s="92"/>
      <c r="H65" s="92" t="str">
        <f>'Valbara Tjänster'!AD28</f>
        <v>Dec,Mar,Jun,Sep</v>
      </c>
      <c r="I65" s="92"/>
      <c r="J65" s="93" t="str">
        <f>'Valbara Tjänster'!AD29</f>
        <v>N/A</v>
      </c>
    </row>
    <row r="66" spans="3:10" ht="97.5" hidden="1" customHeight="1" outlineLevel="1" x14ac:dyDescent="0.25">
      <c r="C66" s="84" t="str">
        <f>'Valbara Tjänster'!AH1</f>
        <v>Hjälpmedels-tjänsten abonnemang
(ej volym)</v>
      </c>
      <c r="D66" s="91">
        <f>'Valbara Tjänster'!AH25</f>
        <v>53126</v>
      </c>
      <c r="E66" s="92"/>
      <c r="F66" s="71"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28.5" hidden="1" customHeight="1" outlineLevel="1" x14ac:dyDescent="0.25">
      <c r="C67" s="84" t="str">
        <f>'Valbara Tjänster'!AL1</f>
        <v>E-klient</v>
      </c>
      <c r="D67" s="91">
        <f>'Valbara Tjänster'!AL25</f>
        <v>989449.65119999985</v>
      </c>
      <c r="E67" s="92"/>
      <c r="F67" s="71" t="str">
        <f>'Valbara Tjänster'!AL27</f>
        <v>Helår i förskott baserat på regionernas inventering av antal PC</v>
      </c>
      <c r="G67" s="92"/>
      <c r="H67" s="92" t="str">
        <f>'Valbara Tjänster'!AL28</f>
        <v>Januari</v>
      </c>
      <c r="I67" s="92"/>
      <c r="J67" s="93" t="str">
        <f>'Valbara Tjänster'!AL29</f>
        <v>Fakturerat helår 2024</v>
      </c>
    </row>
    <row r="68" spans="3:10" ht="28.5" hidden="1" customHeight="1" outlineLevel="1" x14ac:dyDescent="0.25">
      <c r="C68" s="84" t="str">
        <f>'Valbara Tjänster'!AP1</f>
        <v>Eira Licenser (innehåll)</v>
      </c>
      <c r="D68" s="91">
        <f>'Valbara Tjänster'!AP25</f>
        <v>1303723.5035000001</v>
      </c>
      <c r="E68" s="92"/>
      <c r="F68" s="71"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29.25" hidden="1" customHeight="1" outlineLevel="1" x14ac:dyDescent="0.25">
      <c r="C69" s="84" t="str">
        <f>'Valbara Tjänster'!AT1</f>
        <v>Informations- utlämning till kvalitetsregister</v>
      </c>
      <c r="D69" s="91">
        <f>'Valbara Tjänster'!AT25</f>
        <v>0</v>
      </c>
      <c r="E69" s="92"/>
      <c r="F69" s="71"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Tjänster'!AX25</f>
        <v>771786.8499599999</v>
      </c>
      <c r="E70" s="92"/>
      <c r="F70" s="71" t="str">
        <f>'Valbara Tjänster'!AX27</f>
        <v xml:space="preserve">Volymsbaserad. Faktureras kvartalsvis efterskott </v>
      </c>
      <c r="G70" s="92"/>
      <c r="H70" s="92">
        <f>'Valbara Tjänster'!AX28</f>
        <v>0</v>
      </c>
      <c r="I70" s="92"/>
      <c r="J70" s="93" t="str">
        <f>'Valbara Tjänster'!AX29</f>
        <v>Prognos 2023. Faktureras av förvaltning</v>
      </c>
    </row>
    <row r="71" spans="3:10" ht="16.350000000000001" hidden="1" customHeight="1" outlineLevel="1" x14ac:dyDescent="0.25">
      <c r="C71" s="84" t="str">
        <f>'Valbara Tjänster'!BB1</f>
        <v>Bild (i 1177 på telefon)</v>
      </c>
      <c r="D71" s="91">
        <f>'Valbara Tjänster'!BB25</f>
        <v>196541.44686426577</v>
      </c>
      <c r="E71" s="92"/>
      <c r="F71" s="71"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Tjänster'!BF25</f>
        <v>0</v>
      </c>
      <c r="E72" s="92"/>
      <c r="F72" s="71"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Tjänster'!BJ25</f>
        <v>0</v>
      </c>
      <c r="E73" s="92"/>
      <c r="F73" s="71"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Tjänster'!BN25</f>
        <v>0</v>
      </c>
      <c r="E74" s="92"/>
      <c r="F74" s="71" t="str">
        <f>'Valbara Tjänster'!BN27</f>
        <v>Kvartal förskott</v>
      </c>
      <c r="G74" s="92"/>
      <c r="H74" s="92" t="str">
        <f>'Valbara Tjänster'!BN28</f>
        <v>Dec,Mar,Jun,Sep</v>
      </c>
      <c r="I74" s="92"/>
      <c r="J74" s="93" t="str">
        <f>'Valbara Tjänster'!BN29</f>
        <v>Bindningstid: 2025-09-01</v>
      </c>
    </row>
    <row r="75" spans="3:10" hidden="1" outlineLevel="1" x14ac:dyDescent="0.25">
      <c r="C75" s="84" t="str">
        <f>'Valbara Tjänster'!BR1</f>
        <v>Statistiktjänst export</v>
      </c>
      <c r="D75" s="91">
        <f>'Valbara Tjänster'!BR25</f>
        <v>0</v>
      </c>
      <c r="E75" s="92"/>
      <c r="F75" s="71" t="str">
        <f>'Valbara Tjänster'!BR27</f>
        <v>Kvartal förskott</v>
      </c>
      <c r="G75" s="92"/>
      <c r="H75" s="71" t="str">
        <f>'Valbara Tjänster'!BR28</f>
        <v>Dec,Mar,Jun,Sep</v>
      </c>
      <c r="I75" s="92"/>
      <c r="J75" s="161" t="str">
        <f>'Valbara Tjänster'!BR29</f>
        <v>Bindningstid: 2027-06-01</v>
      </c>
    </row>
    <row r="76" spans="3:10" hidden="1" outlineLevel="1" x14ac:dyDescent="0.25">
      <c r="C76" s="84" t="str">
        <f>'Valbara Tjänster'!BV1</f>
        <v>Terminologi-tjänst</v>
      </c>
      <c r="D76" s="91">
        <f>'Valbara Tjänster'!BV25</f>
        <v>213426.65533139362</v>
      </c>
      <c r="E76" s="92"/>
      <c r="F76" s="71" t="str">
        <f>'Valbara Tjänster'!BV27</f>
        <v>Övergår från utveckling 2024</v>
      </c>
      <c r="G76" s="92"/>
      <c r="H76" s="71" t="str">
        <f>'Valbara Tjänster'!BV28</f>
        <v>Dec,Mar,Jun,Sep</v>
      </c>
      <c r="I76" s="92"/>
      <c r="J76" s="161" t="str">
        <f>'Valbara Tjänster'!BV29</f>
        <v>Bindningstid: 2025-12-31</v>
      </c>
    </row>
    <row r="77" spans="3:10" ht="15.75" hidden="1" customHeight="1" outlineLevel="1" x14ac:dyDescent="0.25">
      <c r="C77" s="84" t="str">
        <f>'Valbara Tjänster'!BZ1</f>
        <v>Digitalt möte (avvecklas)</v>
      </c>
      <c r="D77" s="91">
        <f>'Valbara Tjänster'!BZ25</f>
        <v>0</v>
      </c>
      <c r="E77" s="92"/>
      <c r="F77" s="71" t="str">
        <f>'Valbara Tjänster'!BZ27</f>
        <v>Volymbaserad. Faktureras av förvaltning</v>
      </c>
      <c r="G77" s="92"/>
      <c r="H77" s="71">
        <f>'Valbara Tjänster'!BZ28</f>
        <v>0</v>
      </c>
      <c r="I77" s="92"/>
      <c r="J77" s="161" t="str">
        <f>'Valbara Tjänster'!BZ29</f>
        <v>Prognos 2025</v>
      </c>
    </row>
    <row r="78" spans="3:10" hidden="1" outlineLevel="1" x14ac:dyDescent="0.25">
      <c r="C78" s="84" t="str">
        <f>'Valbara Tjänster'!CD1</f>
        <v>Video och distans Infrastruktur</v>
      </c>
      <c r="D78" s="91">
        <f>'Valbara Tjänster'!CD25</f>
        <v>111856.27121327672</v>
      </c>
      <c r="E78" s="92"/>
      <c r="F78" s="71" t="str">
        <f>'Valbara Tjänster'!CD27</f>
        <v>Kvartal förskott</v>
      </c>
      <c r="G78" s="92"/>
      <c r="H78" s="71" t="str">
        <f>'Valbara Tjänster'!CD28</f>
        <v>Dec,Mar,Jun,Sep</v>
      </c>
      <c r="I78" s="92"/>
      <c r="J78" s="161" t="str">
        <f>'Valbara Tjänster'!CD29</f>
        <v>N/A</v>
      </c>
    </row>
    <row r="79" spans="3:10" hidden="1" outlineLevel="1" x14ac:dyDescent="0.25">
      <c r="C79" s="84" t="str">
        <f>'Valbara Tjänster'!CH1</f>
        <v>Video &amp; distans Flerpartsmöte</v>
      </c>
      <c r="D79" s="91">
        <f>'Valbara Tjänster'!CH25</f>
        <v>0</v>
      </c>
      <c r="E79" s="92"/>
      <c r="F79" s="71" t="str">
        <f>'Valbara Tjänster'!CH27</f>
        <v>Kvartal förskott</v>
      </c>
      <c r="G79" s="92"/>
      <c r="H79" s="71" t="str">
        <f>'Valbara Tjänster'!CH28</f>
        <v>Dec,Mar,Jun,Sep</v>
      </c>
      <c r="I79" s="92"/>
      <c r="J79" s="161" t="str">
        <f>'Valbara Tjänster'!CH29</f>
        <v>N/A</v>
      </c>
    </row>
    <row r="80" spans="3:10" ht="30" hidden="1" outlineLevel="1" x14ac:dyDescent="0.25">
      <c r="C80" s="84" t="str">
        <f>'Valbara Tjänster'!CL1</f>
        <v>1177  provhantering (prishöjs under 2026  map. Skickeprover)</v>
      </c>
      <c r="D80" s="91">
        <f>'Valbara Tjänster'!CL25</f>
        <v>342850.54214320006</v>
      </c>
      <c r="E80" s="92"/>
      <c r="F80" s="71" t="str">
        <f>'Valbara Tjänster'!CL27</f>
        <v>Kvartal förskott</v>
      </c>
      <c r="G80" s="92"/>
      <c r="H80" s="71" t="str">
        <f>'Valbara Tjänster'!CL28</f>
        <v>Dec,Mar,Jun,Sep</v>
      </c>
      <c r="I80" s="92"/>
      <c r="J80" s="161" t="str">
        <f>'Valbara Tjänster'!CL29</f>
        <v>N/A</v>
      </c>
    </row>
    <row r="81" spans="3:10" hidden="1" outlineLevel="1" x14ac:dyDescent="0.25">
      <c r="C81" s="84" t="str">
        <f>'Valbara Tjänster'!CP1</f>
        <v>1177 Symtom- bedömning och hänvisning
(Avser helår)</v>
      </c>
      <c r="D81" s="91">
        <f>'Valbara Tjänster'!CP25</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hidden="1" outlineLevel="1" x14ac:dyDescent="0.25">
      <c r="C82" s="84" t="str">
        <f>'Valbara Tjänster'!CT1</f>
        <v>Listnings-funktion i 1177 SBH 
(Avser helår)</v>
      </c>
      <c r="D82" s="91">
        <f>'Valbara Tjänster'!CT25</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ht="30" hidden="1" outlineLevel="1" x14ac:dyDescent="0.25">
      <c r="C83" s="84" t="str">
        <f>'Valbara Tjänster'!CX1</f>
        <v>1177 samtycken förvaltning
(Ny Q3-25)</v>
      </c>
      <c r="D83" s="91">
        <f>'Valbara Tjänster'!CX25</f>
        <v>0</v>
      </c>
      <c r="E83" s="92"/>
      <c r="F83" s="71" t="str">
        <f>'Valbara Tjänster'!CX27</f>
        <v>Kvartal förskott</v>
      </c>
      <c r="G83" s="92"/>
      <c r="H83" s="71" t="str">
        <f>'Valbara Tjänster'!CX28</f>
        <v>Dec,Mar,Jun,Sep</v>
      </c>
      <c r="I83" s="92"/>
      <c r="J83" s="161" t="str">
        <f>'Valbara Tjänster'!CX29</f>
        <v>Bindningstid: 2028-06-30</v>
      </c>
    </row>
    <row r="84" spans="3:10" hidden="1" outlineLevel="1" x14ac:dyDescent="0.25">
      <c r="C84" s="84" t="str">
        <f>'Valbara Tjänster'!DB1</f>
        <v>Händelseanalys (Nitha)</v>
      </c>
      <c r="D84" s="91">
        <f>'Valbara Tjänster'!DB25</f>
        <v>139526.98409296921</v>
      </c>
      <c r="E84" s="92"/>
      <c r="F84" s="71" t="str">
        <f>'Valbara Tjänster'!DB27</f>
        <v>Kvartal förskott</v>
      </c>
      <c r="G84" s="92"/>
      <c r="H84" s="71" t="str">
        <f>'Valbara Tjänster'!DB28</f>
        <v>Dec,Mar,Jun,Sep</v>
      </c>
      <c r="I84" s="92"/>
      <c r="J84" s="161" t="str">
        <f>'Valbara Tjänster'!DB29</f>
        <v>N/A</v>
      </c>
    </row>
    <row r="85" spans="3:10" hidden="1" outlineLevel="1" x14ac:dyDescent="0.25">
      <c r="C85" s="84" t="str">
        <f>'Valbara Tjänster'!DF1</f>
        <v>Loggtjänst</v>
      </c>
      <c r="D85" s="91">
        <f>'Valbara Tjänster'!DF25</f>
        <v>0</v>
      </c>
      <c r="E85" s="92"/>
      <c r="F85" s="71">
        <f>'Valbara Tjänster'!DF27</f>
        <v>0</v>
      </c>
      <c r="G85" s="92"/>
      <c r="H85" s="71">
        <f>'Valbara Tjänster'!DF28</f>
        <v>0</v>
      </c>
      <c r="I85" s="92"/>
      <c r="J85" s="161" t="str">
        <f>'Valbara Tjänster'!DF29</f>
        <v>Väntar</v>
      </c>
    </row>
    <row r="86" spans="3:10" hidden="1" outlineLevel="1" x14ac:dyDescent="0.25">
      <c r="C86" s="84" t="str">
        <f>'Valbara Tjänster'!DJ1</f>
        <v>Beställning läkemedelsnära produkter</v>
      </c>
      <c r="D86" s="91">
        <f>'Valbara Tjänster'!DJ25</f>
        <v>0</v>
      </c>
      <c r="E86" s="92"/>
      <c r="F86" s="71">
        <f>'Valbara Tjänster'!DJ27</f>
        <v>0</v>
      </c>
      <c r="G86" s="92"/>
      <c r="H86" s="71">
        <f>'Valbara Tjänster'!DJ28</f>
        <v>0</v>
      </c>
      <c r="I86" s="92"/>
      <c r="J86" s="161" t="str">
        <f>'Valbara Tjänster'!DJ29</f>
        <v>Väntar</v>
      </c>
    </row>
    <row r="87" spans="3:10" hidden="1" outlineLevel="1" x14ac:dyDescent="0.25">
      <c r="C87" s="84">
        <f>'Valbara Tjänster'!DN1</f>
        <v>0</v>
      </c>
      <c r="D87" s="91">
        <f>'Valbara Tjänster'!DN25</f>
        <v>0</v>
      </c>
      <c r="E87" s="92"/>
      <c r="F87" s="71">
        <f>'Valbara Tjänster'!DN27</f>
        <v>0</v>
      </c>
      <c r="G87" s="92"/>
      <c r="H87" s="71">
        <f>'Valbara Tjänster'!DN28</f>
        <v>0</v>
      </c>
      <c r="I87" s="92"/>
      <c r="J87" s="161">
        <f>'Valbara Tjänster'!DN29</f>
        <v>0</v>
      </c>
    </row>
    <row r="88" spans="3:10" hidden="1" outlineLevel="1" x14ac:dyDescent="0.25">
      <c r="C88" s="84">
        <f>'Valbara Tjänster'!DR1</f>
        <v>0</v>
      </c>
      <c r="D88" s="91">
        <f>'Valbara Tjänster'!DR25</f>
        <v>0</v>
      </c>
      <c r="E88" s="92"/>
      <c r="F88" s="71">
        <f>'Valbara Tjänster'!DR27</f>
        <v>0</v>
      </c>
      <c r="G88" s="92"/>
      <c r="H88" s="71">
        <f>'Valbara Tjänster'!DR28</f>
        <v>0</v>
      </c>
      <c r="I88" s="92"/>
      <c r="J88" s="161">
        <f>'Valbara Tjänster'!DR29</f>
        <v>0</v>
      </c>
    </row>
    <row r="89" spans="3:10" hidden="1" outlineLevel="1" x14ac:dyDescent="0.25">
      <c r="C89" s="84">
        <f>'Valbara Tjänster'!DV1</f>
        <v>0</v>
      </c>
      <c r="D89" s="91">
        <f>'Valbara Tjänster'!DV25</f>
        <v>0</v>
      </c>
      <c r="E89" s="92"/>
      <c r="F89" s="71">
        <f>'Valbara Tjänster'!DV27</f>
        <v>0</v>
      </c>
      <c r="G89" s="92"/>
      <c r="H89" s="71">
        <f>'Valbara Tjänster'!DV28</f>
        <v>0</v>
      </c>
      <c r="I89" s="92"/>
      <c r="J89" s="161">
        <f>'Valbara Tjänster'!DV29</f>
        <v>0</v>
      </c>
    </row>
    <row r="90" spans="3:10" hidden="1" outlineLevel="1" x14ac:dyDescent="0.25">
      <c r="C90" s="84">
        <f>'Valbara Tjänster'!DZ1</f>
        <v>0</v>
      </c>
      <c r="D90" s="91">
        <f>'Valbara Tjänster'!DZ25</f>
        <v>0</v>
      </c>
      <c r="E90" s="92"/>
      <c r="F90" s="71">
        <f>'Valbara Tjänster'!DZ27</f>
        <v>0</v>
      </c>
      <c r="G90" s="92"/>
      <c r="H90" s="71">
        <f>'Valbara Tjänster'!DZ28</f>
        <v>0</v>
      </c>
      <c r="I90" s="92"/>
      <c r="J90" s="161">
        <f>'Valbara Tjänster'!DZ29</f>
        <v>0</v>
      </c>
    </row>
    <row r="91" spans="3:10" hidden="1" outlineLevel="1" x14ac:dyDescent="0.25">
      <c r="C91" s="84">
        <f>'Valbara Tjänster'!ED1</f>
        <v>0</v>
      </c>
      <c r="D91" s="91">
        <f>'Valbara Tjänster'!ED25</f>
        <v>0</v>
      </c>
      <c r="E91" s="92"/>
      <c r="F91" s="71">
        <f>'Valbara Tjänster'!ED27</f>
        <v>0</v>
      </c>
      <c r="G91" s="92"/>
      <c r="H91" s="71">
        <f>'Valbara Tjänster'!ED28</f>
        <v>0</v>
      </c>
      <c r="I91" s="92"/>
      <c r="J91" s="161">
        <f>'Valbara Tjänster'!ED29</f>
        <v>0</v>
      </c>
    </row>
    <row r="92" spans="3:10" hidden="1" outlineLevel="1" x14ac:dyDescent="0.25">
      <c r="C92" s="84">
        <f>'Valbara Tjänster'!EH1</f>
        <v>0</v>
      </c>
      <c r="D92" s="91">
        <f>'Valbara Tjänster'!EH25</f>
        <v>0</v>
      </c>
      <c r="E92" s="92"/>
      <c r="F92" s="71">
        <f>'Valbara Tjänster'!EH27</f>
        <v>0</v>
      </c>
      <c r="G92" s="92"/>
      <c r="H92" s="71">
        <f>'Valbara Tjänster'!EH28</f>
        <v>0</v>
      </c>
      <c r="I92" s="92"/>
      <c r="J92" s="161">
        <f>'Valbara Tjänster'!EH29</f>
        <v>0</v>
      </c>
    </row>
    <row r="93" spans="3:10" hidden="1" outlineLevel="1" x14ac:dyDescent="0.25">
      <c r="C93" s="84">
        <f>'Valbara Tjänster'!EL1</f>
        <v>0</v>
      </c>
      <c r="D93" s="91">
        <f>'Valbara Tjänster'!EL25</f>
        <v>0</v>
      </c>
      <c r="E93" s="92"/>
      <c r="F93" s="71">
        <f>'Valbara Tjänster'!EL27</f>
        <v>0</v>
      </c>
      <c r="G93" s="92"/>
      <c r="H93" s="71">
        <f>'Valbara Tjänster'!EL28</f>
        <v>0</v>
      </c>
      <c r="I93" s="92"/>
      <c r="J93" s="161">
        <f>'Valbara Tjänster'!EL29</f>
        <v>0</v>
      </c>
    </row>
    <row r="94" spans="3:10" hidden="1" outlineLevel="1" x14ac:dyDescent="0.25">
      <c r="C94" s="84">
        <f>'Valbara Tjänster'!EP1</f>
        <v>0</v>
      </c>
      <c r="D94" s="91">
        <f>'Valbara Tjänster'!EP25</f>
        <v>0</v>
      </c>
      <c r="E94" s="92"/>
      <c r="F94" s="71">
        <f>'Valbara Tjänster'!EP27</f>
        <v>0</v>
      </c>
      <c r="G94" s="92"/>
      <c r="H94" s="71">
        <f>'Valbara Tjänster'!EP28</f>
        <v>0</v>
      </c>
      <c r="I94" s="92"/>
      <c r="J94" s="161">
        <f>'Valbara Tjänster'!EP29</f>
        <v>0</v>
      </c>
    </row>
    <row r="95" spans="3:10" hidden="1" outlineLevel="1" x14ac:dyDescent="0.25">
      <c r="C95" s="84">
        <f>'Valbara Tjänster'!ET1</f>
        <v>0</v>
      </c>
      <c r="D95" s="91">
        <f>'Valbara Tjänster'!ET25</f>
        <v>0</v>
      </c>
      <c r="E95" s="92"/>
      <c r="F95" s="71">
        <f>'Valbara Tjänster'!ET27</f>
        <v>0</v>
      </c>
      <c r="G95" s="92"/>
      <c r="H95" s="71">
        <f>'Valbara Tjänster'!ET28</f>
        <v>0</v>
      </c>
      <c r="I95" s="92"/>
      <c r="J95" s="161">
        <f>'Valbara Tjänster'!ET29</f>
        <v>0</v>
      </c>
    </row>
    <row r="96" spans="3:10" hidden="1" outlineLevel="1" x14ac:dyDescent="0.25">
      <c r="C96" s="84">
        <f>'Valbara Tjänster'!EX1</f>
        <v>0</v>
      </c>
      <c r="D96" s="91">
        <f>'Valbara Tjänster'!EX25</f>
        <v>0</v>
      </c>
      <c r="E96" s="92"/>
      <c r="F96" s="71">
        <f>'Valbara Tjänster'!EX27</f>
        <v>0</v>
      </c>
      <c r="G96" s="92"/>
      <c r="H96" s="71">
        <f>'Valbara Tjänster'!EX28</f>
        <v>0</v>
      </c>
      <c r="I96" s="92"/>
      <c r="J96" s="161">
        <f>'Valbara Tjänster'!EX29</f>
        <v>0</v>
      </c>
    </row>
    <row r="97" spans="3:10" hidden="1" outlineLevel="1" x14ac:dyDescent="0.25">
      <c r="C97" s="84">
        <f>'Valbara Tjänster'!FB1</f>
        <v>0</v>
      </c>
      <c r="D97" s="91">
        <f>'Valbara Tjänster'!FB25</f>
        <v>0</v>
      </c>
      <c r="E97" s="92"/>
      <c r="F97" s="71">
        <f>'Valbara Tjänster'!FB27</f>
        <v>0</v>
      </c>
      <c r="G97" s="92"/>
      <c r="H97" s="71">
        <f>'Valbara Tjänster'!FB28</f>
        <v>0</v>
      </c>
      <c r="I97" s="92"/>
      <c r="J97" s="161">
        <f>'Valbara Tjänster'!FB29</f>
        <v>0</v>
      </c>
    </row>
    <row r="98" spans="3:10" hidden="1" outlineLevel="1" x14ac:dyDescent="0.25">
      <c r="C98" s="84">
        <f>'Valbara Tjänster'!FF1</f>
        <v>0</v>
      </c>
      <c r="D98" s="91">
        <f>'Valbara Tjänster'!FF25</f>
        <v>0</v>
      </c>
      <c r="E98" s="92"/>
      <c r="F98" s="71">
        <f>'Valbara Tjänster'!FF27</f>
        <v>0</v>
      </c>
      <c r="G98" s="92"/>
      <c r="H98" s="71">
        <f>'Valbara Tjänster'!FF28</f>
        <v>0</v>
      </c>
      <c r="I98" s="92"/>
      <c r="J98" s="161">
        <f>'Valbara Tjänster'!FF29</f>
        <v>0</v>
      </c>
    </row>
    <row r="99" spans="3:10" hidden="1" outlineLevel="1" x14ac:dyDescent="0.25">
      <c r="C99" s="84">
        <f>'Valbara Tjänster'!FJ1</f>
        <v>0</v>
      </c>
      <c r="D99" s="91">
        <f>'Valbara Tjänster'!FJ25</f>
        <v>0</v>
      </c>
      <c r="E99" s="92"/>
      <c r="F99" s="71">
        <f>'Valbara Tjänster'!FJ27</f>
        <v>0</v>
      </c>
      <c r="G99" s="92"/>
      <c r="H99" s="71">
        <f>'Valbara Tjänster'!FJ28</f>
        <v>0</v>
      </c>
      <c r="I99" s="92"/>
      <c r="J99" s="161">
        <f>'Valbara Tjänster'!FJ29</f>
        <v>0</v>
      </c>
    </row>
    <row r="100" spans="3:10" hidden="1" outlineLevel="1" x14ac:dyDescent="0.25">
      <c r="C100" s="84">
        <f>'Valbara Tjänster'!FN1</f>
        <v>0</v>
      </c>
      <c r="D100" s="91">
        <f>'Valbara Tjänster'!FN25</f>
        <v>0</v>
      </c>
      <c r="E100" s="92"/>
      <c r="F100" s="71">
        <f>'Valbara Tjänster'!FN27</f>
        <v>0</v>
      </c>
      <c r="G100" s="92"/>
      <c r="H100" s="71">
        <f>'Valbara Tjänster'!FN28</f>
        <v>0</v>
      </c>
      <c r="I100" s="92"/>
      <c r="J100" s="161">
        <f>'Valbara Tjänster'!FN29</f>
        <v>0</v>
      </c>
    </row>
    <row r="101" spans="3:10" hidden="1" outlineLevel="1" x14ac:dyDescent="0.25">
      <c r="C101" s="84">
        <f>'Valbara Tjänster'!FR1</f>
        <v>0</v>
      </c>
      <c r="D101" s="91">
        <f>'Valbara Tjänster'!FR25</f>
        <v>0</v>
      </c>
      <c r="E101" s="92"/>
      <c r="F101" s="71">
        <f>'Valbara Tjänster'!FR27</f>
        <v>0</v>
      </c>
      <c r="G101" s="92"/>
      <c r="H101" s="71">
        <f>'Valbara Tjänster'!FR28</f>
        <v>0</v>
      </c>
      <c r="I101" s="92"/>
      <c r="J101" s="161">
        <f>'Valbara Tjänster'!FR29</f>
        <v>0</v>
      </c>
    </row>
    <row r="102" spans="3:10" hidden="1" outlineLevel="1" x14ac:dyDescent="0.25">
      <c r="C102" s="84">
        <f>'Valbara Tjänster'!FV1</f>
        <v>0</v>
      </c>
      <c r="D102" s="91">
        <f>'Valbara Tjänster'!FV25</f>
        <v>0</v>
      </c>
      <c r="E102" s="92"/>
      <c r="F102" s="71">
        <f>'Valbara Tjänster'!FV27</f>
        <v>0</v>
      </c>
      <c r="G102" s="92"/>
      <c r="H102" s="71">
        <f>'Valbara Tjänster'!FV28</f>
        <v>0</v>
      </c>
      <c r="I102" s="92"/>
      <c r="J102" s="161">
        <f>'Valbara Tjänster'!FV29</f>
        <v>0</v>
      </c>
    </row>
    <row r="103" spans="3:10" hidden="1" outlineLevel="1" x14ac:dyDescent="0.25">
      <c r="C103" s="84">
        <f>'Valbara Tjänster'!FZ1</f>
        <v>0</v>
      </c>
      <c r="D103" s="91">
        <f>'Valbara Tjänster'!FZ25</f>
        <v>0</v>
      </c>
      <c r="E103" s="92"/>
      <c r="F103" s="71">
        <f>'Valbara Tjänster'!FZ27</f>
        <v>0</v>
      </c>
      <c r="G103" s="92"/>
      <c r="H103" s="71">
        <f>'Valbara Tjänster'!FZ28</f>
        <v>0</v>
      </c>
      <c r="I103" s="92"/>
      <c r="J103" s="161">
        <f>'Valbara Tjänster'!FZ29</f>
        <v>0</v>
      </c>
    </row>
    <row r="104" spans="3:10" hidden="1" outlineLevel="1" x14ac:dyDescent="0.25">
      <c r="C104" s="84">
        <f>'Valbara Tjänster'!GD1</f>
        <v>0</v>
      </c>
      <c r="D104" s="91">
        <f>'Valbara Tjänster'!GD25</f>
        <v>0</v>
      </c>
      <c r="E104" s="92"/>
      <c r="F104" s="71">
        <f>'Valbara Tjänster'!GD27</f>
        <v>0</v>
      </c>
      <c r="G104" s="92"/>
      <c r="H104" s="71">
        <f>'Valbara Tjänster'!GD28</f>
        <v>0</v>
      </c>
      <c r="I104" s="92"/>
      <c r="J104" s="161">
        <f>'Valbara Tjänster'!GD29</f>
        <v>0</v>
      </c>
    </row>
    <row r="105" spans="3:10" hidden="1" outlineLevel="1" x14ac:dyDescent="0.25">
      <c r="C105" s="84">
        <f>'Valbara Tjänster'!GH1</f>
        <v>0</v>
      </c>
      <c r="D105" s="91">
        <f>'Valbara Tjänster'!GH25</f>
        <v>0</v>
      </c>
      <c r="E105" s="92"/>
      <c r="F105" s="71">
        <f>'Valbara Tjänster'!GH27</f>
        <v>0</v>
      </c>
      <c r="G105" s="92"/>
      <c r="H105" s="71">
        <f>'Valbara Tjänster'!GH28</f>
        <v>0</v>
      </c>
      <c r="I105" s="92"/>
      <c r="J105" s="161">
        <f>'Valbara Tjänster'!GH29</f>
        <v>0</v>
      </c>
    </row>
    <row r="106" spans="3:10" hidden="1" outlineLevel="1" x14ac:dyDescent="0.25">
      <c r="C106" s="84">
        <f>'Valbara Tjänster'!GL1</f>
        <v>0</v>
      </c>
      <c r="D106" s="91">
        <f>'Valbara Tjänster'!GL25</f>
        <v>0</v>
      </c>
      <c r="E106" s="92"/>
      <c r="F106" s="71">
        <f>'Valbara Tjänster'!GL27</f>
        <v>0</v>
      </c>
      <c r="G106" s="92"/>
      <c r="H106" s="71">
        <f>'Valbara Tjänster'!GL28</f>
        <v>0</v>
      </c>
      <c r="I106" s="92"/>
      <c r="J106" s="161">
        <f>'Valbara Tjänster'!GL29</f>
        <v>0</v>
      </c>
    </row>
    <row r="107" spans="3:10" ht="15.75" hidden="1" outlineLevel="1" thickBot="1" x14ac:dyDescent="0.3">
      <c r="C107" s="94">
        <f>'Valbara Tjänster'!GP1</f>
        <v>0</v>
      </c>
      <c r="D107" s="95">
        <f>'Valbara Tjänster'!GP25</f>
        <v>0</v>
      </c>
      <c r="E107" s="96"/>
      <c r="F107" s="72">
        <f>'Valbara Tjänster'!GP27</f>
        <v>0</v>
      </c>
      <c r="G107" s="96"/>
      <c r="H107" s="72">
        <f>'Valbara Tjänster'!GP28</f>
        <v>0</v>
      </c>
      <c r="I107" s="96"/>
      <c r="J107" s="162">
        <f>'Valbara Tjänster'!GP29</f>
        <v>0</v>
      </c>
    </row>
    <row r="108" spans="3:10" hidden="1" outlineLevel="1" x14ac:dyDescent="0.25">
      <c r="C108" s="92"/>
      <c r="D108" s="91"/>
      <c r="E108" s="92"/>
      <c r="F108" s="71"/>
      <c r="G108" s="92"/>
      <c r="H108" s="71"/>
      <c r="I108" s="92"/>
      <c r="J108" s="71"/>
    </row>
    <row r="109" spans="3:10" ht="15.75" collapsed="1" thickBot="1" x14ac:dyDescent="0.3">
      <c r="C109" s="92"/>
      <c r="D109" s="92"/>
      <c r="E109" s="92"/>
      <c r="F109" s="71"/>
      <c r="G109" s="92"/>
      <c r="H109" s="92"/>
      <c r="I109" s="92"/>
      <c r="J109" s="92"/>
    </row>
    <row r="110" spans="3:10" ht="21" x14ac:dyDescent="0.25">
      <c r="C110" s="85" t="s">
        <v>55</v>
      </c>
      <c r="D110" s="86">
        <f>SUM(D111:D131)</f>
        <v>1054831.3392147159</v>
      </c>
      <c r="E110" s="87"/>
      <c r="F110" s="70" t="s">
        <v>39</v>
      </c>
      <c r="G110" s="88"/>
      <c r="H110" s="101"/>
      <c r="I110" s="87"/>
      <c r="J110" s="99"/>
    </row>
    <row r="111" spans="3:10" ht="14.25" hidden="1" customHeight="1" outlineLevel="1" x14ac:dyDescent="0.25">
      <c r="C111" s="84" t="str">
        <f>'Gemensamma i utveckling'!C1</f>
        <v>Utvecklingsram 2025</v>
      </c>
      <c r="D111" s="91">
        <f>'Gemensamma i utveckling'!C28</f>
        <v>1054831.3392147159</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utveckling'!D28</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utveckling'!E28</f>
        <v>0</v>
      </c>
      <c r="E113" s="92"/>
      <c r="F113" s="71" t="str">
        <f>'Gemensamma i utveckling'!E30</f>
        <v xml:space="preserve"> -</v>
      </c>
      <c r="G113" s="92"/>
      <c r="H113" s="92" t="str">
        <f>'Gemensamma i utveckling'!E31</f>
        <v xml:space="preserve"> -</v>
      </c>
      <c r="I113" s="92"/>
      <c r="J113" s="93" t="str">
        <f>'Gemensamma i utveckling'!E32</f>
        <v>Väntar på avsiktsförklaring</v>
      </c>
    </row>
    <row r="114" spans="3:10" ht="14.25" hidden="1" customHeight="1" outlineLevel="1" x14ac:dyDescent="0.25">
      <c r="C114" s="84">
        <f>'Gemensamma i utveckling'!F1</f>
        <v>0</v>
      </c>
      <c r="D114" s="91">
        <f>'Gemensamma i utveckling'!F28</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utveckling'!G28</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utveckling'!H28</f>
        <v>0</v>
      </c>
      <c r="E116" s="92"/>
      <c r="F116" s="71">
        <f>'Gemensamma i utveckling'!H30</f>
        <v>0</v>
      </c>
      <c r="G116" s="92"/>
      <c r="H116" s="92">
        <f>'Gemensamma i utveckling'!H31</f>
        <v>0</v>
      </c>
      <c r="I116" s="92"/>
      <c r="J116" s="93">
        <f>'Gemensamma i utveckling'!H32</f>
        <v>0</v>
      </c>
    </row>
    <row r="117" spans="3:10" ht="14.25" hidden="1" customHeight="1" outlineLevel="1" x14ac:dyDescent="0.25">
      <c r="C117" s="84">
        <f>'Gemensamma i utveckling'!I1</f>
        <v>0</v>
      </c>
      <c r="D117" s="91">
        <f>'Gemensamma i utveckling'!I28</f>
        <v>0</v>
      </c>
      <c r="E117" s="92"/>
      <c r="F117" s="71">
        <f>'Gemensamma i utveckling'!I30</f>
        <v>0</v>
      </c>
      <c r="G117" s="92"/>
      <c r="H117" s="92">
        <f>'Gemensamma i utveckling'!I31</f>
        <v>0</v>
      </c>
      <c r="I117" s="92"/>
      <c r="J117" s="93">
        <f>'Gemensamma i utveckling'!I32</f>
        <v>0</v>
      </c>
    </row>
    <row r="118" spans="3:10" ht="14.25" hidden="1" customHeight="1" outlineLevel="1" x14ac:dyDescent="0.25">
      <c r="C118" s="84">
        <f>'Gemensamma i utveckling'!J1</f>
        <v>0</v>
      </c>
      <c r="D118" s="91">
        <f>'Gemensamma i utveckling'!J28</f>
        <v>0</v>
      </c>
      <c r="E118" s="92"/>
      <c r="F118" s="71">
        <f>'Gemensamma i utveckling'!J30</f>
        <v>0</v>
      </c>
      <c r="G118" s="92"/>
      <c r="H118" s="92">
        <f>'Gemensamma i utveckling'!J31</f>
        <v>0</v>
      </c>
      <c r="I118" s="92"/>
      <c r="J118" s="93">
        <f>'Gemensamma i utveckling'!J32</f>
        <v>0</v>
      </c>
    </row>
    <row r="119" spans="3:10" ht="14.25" hidden="1" customHeight="1" outlineLevel="1" x14ac:dyDescent="0.25">
      <c r="C119" s="84">
        <f>'Gemensamma i utveckling'!K1</f>
        <v>0</v>
      </c>
      <c r="D119" s="91">
        <f>'Gemensamma i utveckling'!K28</f>
        <v>0</v>
      </c>
      <c r="E119" s="92"/>
      <c r="F119" s="71">
        <f>'Gemensamma i utveckling'!K30</f>
        <v>0</v>
      </c>
      <c r="G119" s="92"/>
      <c r="H119" s="92">
        <f>'Gemensamma i utveckling'!K31</f>
        <v>0</v>
      </c>
      <c r="I119" s="92"/>
      <c r="J119" s="93">
        <f>'Gemensamma i utveckling'!K32</f>
        <v>0</v>
      </c>
    </row>
    <row r="120" spans="3:10" ht="14.25" hidden="1" customHeight="1" outlineLevel="1" x14ac:dyDescent="0.25">
      <c r="C120" s="84">
        <f>'Gemensamma i utveckling'!L1</f>
        <v>0</v>
      </c>
      <c r="D120" s="91">
        <f>'Gemensamma i utveckling'!L28</f>
        <v>0</v>
      </c>
      <c r="E120" s="92"/>
      <c r="F120" s="71">
        <f>'Gemensamma i utveckling'!L30</f>
        <v>0</v>
      </c>
      <c r="G120" s="92"/>
      <c r="H120" s="92">
        <f>'Gemensamma i utveckling'!L31</f>
        <v>0</v>
      </c>
      <c r="I120" s="92"/>
      <c r="J120" s="93">
        <f>'Gemensamma i utveckling'!L32</f>
        <v>0</v>
      </c>
    </row>
    <row r="121" spans="3:10" ht="14.25" hidden="1" customHeight="1" outlineLevel="1" x14ac:dyDescent="0.25">
      <c r="C121" s="84">
        <f>'Gemensamma i utveckling'!M1</f>
        <v>0</v>
      </c>
      <c r="D121" s="91">
        <f>'Gemensamma i utveckling'!M28</f>
        <v>0</v>
      </c>
      <c r="E121" s="92"/>
      <c r="F121" s="71">
        <f>'Gemensamma i utveckling'!M30</f>
        <v>0</v>
      </c>
      <c r="G121" s="92"/>
      <c r="H121" s="92">
        <f>'Gemensamma i utveckling'!M31</f>
        <v>0</v>
      </c>
      <c r="I121" s="92"/>
      <c r="J121" s="93">
        <f>'Gemensamma i utveckling'!M32</f>
        <v>0</v>
      </c>
    </row>
    <row r="122" spans="3:10" ht="14.25" hidden="1" customHeight="1" outlineLevel="1" x14ac:dyDescent="0.25">
      <c r="C122" s="84">
        <f>'Gemensamma i utveckling'!N1</f>
        <v>0</v>
      </c>
      <c r="D122" s="91">
        <f>'Gemensamma i utveckling'!N28</f>
        <v>0</v>
      </c>
      <c r="E122" s="92"/>
      <c r="F122" s="71">
        <f>'Gemensamma i utveckling'!N30</f>
        <v>0</v>
      </c>
      <c r="G122" s="92"/>
      <c r="H122" s="92">
        <f>'Gemensamma i utveckling'!N31</f>
        <v>0</v>
      </c>
      <c r="I122" s="92"/>
      <c r="J122" s="93">
        <f>'Gemensamma i utveckling'!N32</f>
        <v>0</v>
      </c>
    </row>
    <row r="123" spans="3:10" ht="14.25" hidden="1" customHeight="1" outlineLevel="1" x14ac:dyDescent="0.25">
      <c r="C123" s="84">
        <f>'Gemensamma i utveckling'!O1</f>
        <v>0</v>
      </c>
      <c r="D123" s="91">
        <f>'Gemensamma i utveckling'!O28</f>
        <v>0</v>
      </c>
      <c r="E123" s="92"/>
      <c r="F123" s="71">
        <f>'Gemensamma i utveckling'!O30</f>
        <v>0</v>
      </c>
      <c r="G123" s="92"/>
      <c r="H123" s="92">
        <f>'Gemensamma i utveckling'!O31</f>
        <v>0</v>
      </c>
      <c r="I123" s="92"/>
      <c r="J123" s="93">
        <f>'Gemensamma i utveckling'!O32</f>
        <v>0</v>
      </c>
    </row>
    <row r="124" spans="3:10" ht="14.25" hidden="1" customHeight="1" outlineLevel="1" x14ac:dyDescent="0.25">
      <c r="C124" s="84">
        <f>'Gemensamma i utveckling'!P1</f>
        <v>0</v>
      </c>
      <c r="D124" s="91">
        <f>'Gemensamma i utveckling'!P28</f>
        <v>0</v>
      </c>
      <c r="E124" s="92"/>
      <c r="F124" s="71">
        <f>'Gemensamma i utveckling'!P30</f>
        <v>0</v>
      </c>
      <c r="G124" s="92"/>
      <c r="H124" s="92">
        <f>'Gemensamma i utveckling'!P31</f>
        <v>0</v>
      </c>
      <c r="I124" s="92"/>
      <c r="J124" s="93">
        <f>'Gemensamma i utveckling'!P32</f>
        <v>0</v>
      </c>
    </row>
    <row r="125" spans="3:10" ht="14.25" hidden="1" customHeight="1" outlineLevel="1" x14ac:dyDescent="0.25">
      <c r="C125" s="84">
        <f>'Gemensamma i utveckling'!Q1</f>
        <v>0</v>
      </c>
      <c r="D125" s="91">
        <f>'Gemensamma i utveckling'!Q28</f>
        <v>0</v>
      </c>
      <c r="E125" s="92"/>
      <c r="F125" s="71">
        <f>'Gemensamma i utveckling'!Q30</f>
        <v>0</v>
      </c>
      <c r="G125" s="92"/>
      <c r="H125" s="92">
        <f>'Gemensamma i utveckling'!Q31</f>
        <v>0</v>
      </c>
      <c r="I125" s="92"/>
      <c r="J125" s="93">
        <f>'Gemensamma i utveckling'!Q32</f>
        <v>0</v>
      </c>
    </row>
    <row r="126" spans="3:10" ht="14.25" hidden="1" customHeight="1" outlineLevel="1" x14ac:dyDescent="0.25">
      <c r="C126" s="84">
        <f>'Gemensamma i utveckling'!R1</f>
        <v>0</v>
      </c>
      <c r="D126" s="91">
        <f>'Gemensamma i utveckling'!R28</f>
        <v>0</v>
      </c>
      <c r="E126" s="92"/>
      <c r="F126" s="71">
        <f>'Gemensamma i utveckling'!R30</f>
        <v>0</v>
      </c>
      <c r="G126" s="92"/>
      <c r="H126" s="92">
        <f>'Gemensamma i utveckling'!R31</f>
        <v>0</v>
      </c>
      <c r="I126" s="92"/>
      <c r="J126" s="93">
        <f>'Gemensamma i utveckling'!R32</f>
        <v>0</v>
      </c>
    </row>
    <row r="127" spans="3:10" ht="14.25" hidden="1" customHeight="1" outlineLevel="1" x14ac:dyDescent="0.25">
      <c r="C127" s="84">
        <f>'Gemensamma i utveckling'!S1</f>
        <v>0</v>
      </c>
      <c r="D127" s="91">
        <f>'Gemensamma i utveckling'!S28</f>
        <v>0</v>
      </c>
      <c r="E127" s="92"/>
      <c r="F127" s="71">
        <f>'Gemensamma i utveckling'!S30</f>
        <v>0</v>
      </c>
      <c r="G127" s="92"/>
      <c r="H127" s="92">
        <f>'Gemensamma i utveckling'!S31</f>
        <v>0</v>
      </c>
      <c r="I127" s="92"/>
      <c r="J127" s="93">
        <f>'Gemensamma i utveckling'!S32</f>
        <v>0</v>
      </c>
    </row>
    <row r="128" spans="3:10" ht="14.25" hidden="1" customHeight="1" outlineLevel="1" x14ac:dyDescent="0.25">
      <c r="C128" s="84">
        <f>'Gemensamma i utveckling'!T1</f>
        <v>0</v>
      </c>
      <c r="D128" s="91">
        <f>'Gemensamma i utveckling'!T28</f>
        <v>0</v>
      </c>
      <c r="E128" s="92"/>
      <c r="F128" s="71">
        <f>'Gemensamma i utveckling'!T30</f>
        <v>0</v>
      </c>
      <c r="G128" s="92"/>
      <c r="H128" s="92">
        <f>'Gemensamma i utveckling'!T31</f>
        <v>0</v>
      </c>
      <c r="I128" s="92"/>
      <c r="J128" s="93">
        <f>'Gemensamma i utveckling'!T32</f>
        <v>0</v>
      </c>
    </row>
    <row r="129" spans="3:10" ht="14.25" hidden="1" customHeight="1" outlineLevel="1" x14ac:dyDescent="0.25">
      <c r="C129" s="84">
        <f>'Gemensamma i utveckling'!U1</f>
        <v>0</v>
      </c>
      <c r="D129" s="91">
        <f>'Gemensamma i utveckling'!U28</f>
        <v>0</v>
      </c>
      <c r="E129" s="92"/>
      <c r="F129" s="71">
        <f>'Gemensamma i utveckling'!U30</f>
        <v>0</v>
      </c>
      <c r="G129" s="92"/>
      <c r="H129" s="92">
        <f>'Gemensamma i utveckling'!U31</f>
        <v>0</v>
      </c>
      <c r="I129" s="92"/>
      <c r="J129" s="93">
        <f>'Gemensamma i utveckling'!U32</f>
        <v>0</v>
      </c>
    </row>
    <row r="130" spans="3:10" ht="14.25" hidden="1" customHeight="1" outlineLevel="1" x14ac:dyDescent="0.25">
      <c r="C130" s="84">
        <f>'Gemensamma i utveckling'!V1</f>
        <v>0</v>
      </c>
      <c r="D130" s="91">
        <f>'Gemensamma i utveckling'!V28</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71"/>
      <c r="G132" s="92"/>
      <c r="H132" s="92"/>
      <c r="I132" s="92"/>
      <c r="J132" s="92"/>
    </row>
    <row r="133" spans="3:10" ht="15.75" collapsed="1" thickBot="1" x14ac:dyDescent="0.3">
      <c r="C133" s="92"/>
      <c r="D133" s="92"/>
      <c r="E133" s="92"/>
      <c r="F133" s="71"/>
      <c r="G133" s="92"/>
      <c r="H133" s="92"/>
      <c r="I133" s="92"/>
      <c r="J133" s="92"/>
    </row>
    <row r="134" spans="3:10" ht="21" x14ac:dyDescent="0.25">
      <c r="C134" s="85" t="s">
        <v>56</v>
      </c>
      <c r="D134" s="86">
        <f>SUM(D135:D163)</f>
        <v>50843.074275000006</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utveckling'!F28</f>
        <v>50843.074275000006</v>
      </c>
      <c r="E135" s="92"/>
      <c r="F135" s="92" t="str">
        <f>'Valbara i utveckling'!F30</f>
        <v>Kvartal förskott</v>
      </c>
      <c r="G135" s="92"/>
      <c r="H135" s="92" t="str">
        <f>'Valbara i utveckling'!F31</f>
        <v>Dec</v>
      </c>
      <c r="I135" s="92"/>
      <c r="J135" s="93" t="str">
        <f>'Valbara i utveckling'!F32</f>
        <v>1/4 av projektet 2026</v>
      </c>
    </row>
    <row r="136" spans="3:10" ht="30" hidden="1" outlineLevel="1" x14ac:dyDescent="0.25">
      <c r="C136" s="84" t="str">
        <f>'Valbara i utveckling'!J1</f>
        <v>Invånarens samtycken på 1177</v>
      </c>
      <c r="D136" s="91">
        <f>'Valbara i utveckling'!J28</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16.899999999999999" hidden="1" customHeight="1" outlineLevel="1" x14ac:dyDescent="0.25">
      <c r="C137" s="84" t="str">
        <f>'Valbara i utveckling'!N1</f>
        <v>Fristående hänvisningsstöd (RGS webb 2.0)​</v>
      </c>
      <c r="D137" s="91">
        <f>'Valbara i utveckling'!N28</f>
        <v>0</v>
      </c>
      <c r="E137" s="92"/>
      <c r="F137" s="92" t="str">
        <f>'Valbara i utveckling'!N30</f>
        <v xml:space="preserve"> -</v>
      </c>
      <c r="G137" s="92"/>
      <c r="H137" s="92" t="str">
        <f>'Valbara i utveckling'!N31</f>
        <v xml:space="preserve"> -</v>
      </c>
      <c r="I137" s="92"/>
      <c r="J137" s="103" t="str">
        <f>'Valbara i utveckling'!N32</f>
        <v>Väntar intresseanmälan</v>
      </c>
    </row>
    <row r="138" spans="3:10" ht="12.95" hidden="1" customHeight="1" outlineLevel="1" x14ac:dyDescent="0.25">
      <c r="C138" s="84" t="str">
        <f>'Valbara i utveckling'!R1</f>
        <v>Barn och ungas rätt till information i 1177</v>
      </c>
      <c r="D138" s="91">
        <f>'Valbara i utveckling'!R28</f>
        <v>0</v>
      </c>
      <c r="E138" s="92"/>
      <c r="F138" s="92" t="str">
        <f>'Valbara i utveckling'!R30</f>
        <v xml:space="preserve"> -</v>
      </c>
      <c r="G138" s="92"/>
      <c r="H138" s="92" t="str">
        <f>'Valbara i utveckling'!R31</f>
        <v xml:space="preserve"> -</v>
      </c>
      <c r="I138" s="92"/>
      <c r="J138" s="103" t="str">
        <f>'Valbara i utveckling'!R32</f>
        <v>Väntar Avsiktsförkl</v>
      </c>
    </row>
    <row r="139" spans="3:10" ht="14.25" hidden="1" customHeight="1" outlineLevel="1" x14ac:dyDescent="0.25">
      <c r="C139" s="84" t="str">
        <f>'Valbara i utveckling'!V1</f>
        <v>1177 sammanhållen planering Steg 2</v>
      </c>
      <c r="D139" s="91">
        <f>'Valbara i utveckling'!V28</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utveckling'!Z28</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utveckling'!AD28</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utveckling'!AH28</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utveckling'!AL28</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utveckling'!AP28</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utveckling'!AT28</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utveckling'!AX28</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utveckling'!BB28</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utveckling'!BF28</f>
        <v>0</v>
      </c>
      <c r="E148" s="92"/>
      <c r="F148" s="92">
        <f>'Valbara i utveckling'!BF30</f>
        <v>0</v>
      </c>
      <c r="G148" s="92"/>
      <c r="H148" s="92">
        <f>'Valbara i utveckling'!BF31</f>
        <v>0</v>
      </c>
      <c r="I148" s="92"/>
      <c r="J148" s="103">
        <f>'Valbara i utveckling'!BF32</f>
        <v>0</v>
      </c>
    </row>
    <row r="149" spans="3:10" hidden="1" outlineLevel="1" x14ac:dyDescent="0.25">
      <c r="C149" s="84">
        <f>'Valbara i utveckling'!BJ1</f>
        <v>0</v>
      </c>
      <c r="D149" s="91">
        <f>'Valbara i utveckling'!BJ28</f>
        <v>0</v>
      </c>
      <c r="E149" s="92"/>
      <c r="F149" s="92">
        <f>'Valbara i utveckling'!BJ30</f>
        <v>0</v>
      </c>
      <c r="G149" s="92"/>
      <c r="H149" s="92">
        <f>'Valbara i utveckling'!BJ31</f>
        <v>0</v>
      </c>
      <c r="I149" s="92"/>
      <c r="J149" s="103">
        <f>'Valbara i utveckling'!BJ32</f>
        <v>0</v>
      </c>
    </row>
    <row r="150" spans="3:10" hidden="1" outlineLevel="1" x14ac:dyDescent="0.25">
      <c r="C150" s="84">
        <f>'Valbara i utveckling'!BN1</f>
        <v>0</v>
      </c>
      <c r="D150" s="91">
        <f>'Valbara i utveckling'!BN28</f>
        <v>0</v>
      </c>
      <c r="E150" s="92"/>
      <c r="F150" s="92">
        <f>'Valbara i utveckling'!BN30</f>
        <v>0</v>
      </c>
      <c r="G150" s="92"/>
      <c r="H150" s="92">
        <f>'Valbara i utveckling'!BN31</f>
        <v>0</v>
      </c>
      <c r="I150" s="92"/>
      <c r="J150" s="103">
        <f>'Valbara i utveckling'!BN32</f>
        <v>0</v>
      </c>
    </row>
    <row r="151" spans="3:10" hidden="1" outlineLevel="1" x14ac:dyDescent="0.25">
      <c r="C151" s="84">
        <f>'Valbara i utveckling'!BR1</f>
        <v>0</v>
      </c>
      <c r="D151" s="91">
        <f>'Valbara i utveckling'!BR28</f>
        <v>0</v>
      </c>
      <c r="E151" s="92"/>
      <c r="F151" s="92">
        <f>'Valbara i utveckling'!BR30</f>
        <v>0</v>
      </c>
      <c r="G151" s="92"/>
      <c r="H151" s="92">
        <f>'Valbara i utveckling'!BR31</f>
        <v>0</v>
      </c>
      <c r="I151" s="92"/>
      <c r="J151" s="93">
        <f>'Valbara i utveckling'!BR32</f>
        <v>0</v>
      </c>
    </row>
    <row r="152" spans="3:10" hidden="1" outlineLevel="1" x14ac:dyDescent="0.25">
      <c r="C152" s="84">
        <f>'Valbara i utveckling'!BV1</f>
        <v>0</v>
      </c>
      <c r="D152" s="91">
        <f>'Valbara i utveckling'!BV28</f>
        <v>0</v>
      </c>
      <c r="E152" s="92"/>
      <c r="F152" s="92">
        <f>'Valbara i utveckling'!BV30</f>
        <v>0</v>
      </c>
      <c r="G152" s="92"/>
      <c r="H152" s="92">
        <f>'Valbara i utveckling'!BV31</f>
        <v>0</v>
      </c>
      <c r="I152" s="92"/>
      <c r="J152" s="93">
        <f>'Valbara i utveckling'!BV32</f>
        <v>0</v>
      </c>
    </row>
    <row r="153" spans="3:10" hidden="1" outlineLevel="1" x14ac:dyDescent="0.25">
      <c r="C153" s="84">
        <f>'Valbara i utveckling'!BZ1</f>
        <v>0</v>
      </c>
      <c r="D153" s="91">
        <f>'Valbara i utveckling'!BZ28</f>
        <v>0</v>
      </c>
      <c r="E153" s="92"/>
      <c r="F153" s="92">
        <f>'Valbara i utveckling'!BZ30</f>
        <v>0</v>
      </c>
      <c r="G153" s="92"/>
      <c r="H153" s="92">
        <f>'Valbara i utveckling'!BZ31</f>
        <v>0</v>
      </c>
      <c r="I153" s="92"/>
      <c r="J153" s="93">
        <f>'Valbara i utveckling'!BZ32</f>
        <v>0</v>
      </c>
    </row>
    <row r="154" spans="3:10" hidden="1" outlineLevel="1" x14ac:dyDescent="0.25">
      <c r="C154" s="163">
        <f>'Valbara i utveckling'!CD1</f>
        <v>0</v>
      </c>
      <c r="D154" s="91">
        <f>'Valbara i utveckling'!CD28</f>
        <v>0</v>
      </c>
      <c r="F154" s="67">
        <f>'Valbara i utveckling'!CD30</f>
        <v>0</v>
      </c>
      <c r="H154" s="67">
        <f>'Valbara i utveckling'!CD31</f>
        <v>0</v>
      </c>
      <c r="J154" s="164">
        <f>'Valbara i utveckling'!CD32</f>
        <v>0</v>
      </c>
    </row>
    <row r="155" spans="3:10" hidden="1" outlineLevel="1" x14ac:dyDescent="0.25">
      <c r="C155" s="163">
        <f>'Valbara i utveckling'!CH1</f>
        <v>0</v>
      </c>
      <c r="D155" s="91">
        <f>'Valbara i utveckling'!CH28</f>
        <v>0</v>
      </c>
      <c r="F155" s="67">
        <f>'Valbara i utveckling'!CH30</f>
        <v>0</v>
      </c>
      <c r="H155" s="67">
        <f>'Valbara i utveckling'!CH31</f>
        <v>0</v>
      </c>
      <c r="J155" s="164">
        <f>'Valbara i utveckling'!CH32</f>
        <v>0</v>
      </c>
    </row>
    <row r="156" spans="3:10" hidden="1" outlineLevel="1" x14ac:dyDescent="0.25">
      <c r="C156" s="163">
        <f>'Valbara i utveckling'!CL1</f>
        <v>0</v>
      </c>
      <c r="D156" s="91">
        <f>'Valbara i utveckling'!CL28</f>
        <v>0</v>
      </c>
      <c r="F156" s="67">
        <f>'Valbara i utveckling'!CL30</f>
        <v>0</v>
      </c>
      <c r="H156" s="67">
        <f>'Valbara i utveckling'!CL31</f>
        <v>0</v>
      </c>
      <c r="J156" s="164">
        <f>'Valbara i utveckling'!CL32</f>
        <v>0</v>
      </c>
    </row>
    <row r="157" spans="3:10" hidden="1" outlineLevel="1" x14ac:dyDescent="0.25">
      <c r="C157" s="163">
        <f>'Valbara i utveckling'!CP1</f>
        <v>0</v>
      </c>
      <c r="D157" s="91">
        <f>'Valbara i utveckling'!CP28</f>
        <v>0</v>
      </c>
      <c r="F157" s="67">
        <f>'Valbara i utveckling'!CP30</f>
        <v>0</v>
      </c>
      <c r="H157" s="67">
        <f>'Valbara i utveckling'!CP31</f>
        <v>0</v>
      </c>
      <c r="J157" s="164">
        <f>'Valbara i utveckling'!CP32</f>
        <v>0</v>
      </c>
    </row>
    <row r="158" spans="3:10" hidden="1" outlineLevel="1" x14ac:dyDescent="0.25">
      <c r="C158" s="163">
        <f>'Valbara i utveckling'!CT1</f>
        <v>0</v>
      </c>
      <c r="D158" s="91">
        <f>'Valbara i utveckling'!CT28</f>
        <v>0</v>
      </c>
      <c r="F158" s="67">
        <f>'Valbara i utveckling'!CT30</f>
        <v>0</v>
      </c>
      <c r="H158" s="67">
        <f>'Valbara i utveckling'!CT31</f>
        <v>0</v>
      </c>
      <c r="J158" s="164">
        <f>'Valbara i utveckling'!CT32</f>
        <v>0</v>
      </c>
    </row>
    <row r="159" spans="3:10" hidden="1" outlineLevel="1" x14ac:dyDescent="0.25">
      <c r="C159" s="163">
        <f>'Valbara i utveckling'!CX1</f>
        <v>0</v>
      </c>
      <c r="D159" s="91">
        <f>'Valbara i utveckling'!CX28</f>
        <v>0</v>
      </c>
      <c r="F159" s="67">
        <f>'Valbara i utveckling'!CX30</f>
        <v>0</v>
      </c>
      <c r="H159" s="67">
        <f>'Valbara i utveckling'!CX31</f>
        <v>0</v>
      </c>
      <c r="J159" s="164">
        <f>'Valbara i utveckling'!CX32</f>
        <v>0</v>
      </c>
    </row>
    <row r="160" spans="3:10" hidden="1" outlineLevel="1" x14ac:dyDescent="0.25">
      <c r="C160" s="163">
        <f>'Valbara i utveckling'!DB1</f>
        <v>0</v>
      </c>
      <c r="D160" s="91">
        <f>'Valbara i utveckling'!DB28</f>
        <v>0</v>
      </c>
      <c r="F160" s="67">
        <f>'Valbara i utveckling'!DB30</f>
        <v>0</v>
      </c>
      <c r="H160" s="67">
        <f>'Valbara i utveckling'!DB31</f>
        <v>0</v>
      </c>
      <c r="J160" s="164">
        <f>'Valbara i utveckling'!DB32</f>
        <v>0</v>
      </c>
    </row>
    <row r="161" spans="3:10" hidden="1" outlineLevel="1" x14ac:dyDescent="0.25">
      <c r="C161" s="163">
        <f>'Valbara i utveckling'!DF1</f>
        <v>0</v>
      </c>
      <c r="D161" s="91">
        <f>'Valbara i utveckling'!DF28</f>
        <v>0</v>
      </c>
      <c r="F161" s="67">
        <f>'Valbara i utveckling'!DF30</f>
        <v>0</v>
      </c>
      <c r="H161" s="67">
        <f>'Valbara i utveckling'!DF31</f>
        <v>0</v>
      </c>
      <c r="J161" s="164">
        <f>'Valbara i utveckling'!DF32</f>
        <v>0</v>
      </c>
    </row>
    <row r="162" spans="3:10" hidden="1" outlineLevel="1" x14ac:dyDescent="0.25">
      <c r="C162" s="163">
        <f>'Valbara i utveckling'!DJ1</f>
        <v>0</v>
      </c>
      <c r="D162" s="91">
        <f>'Valbara i utveckling'!DJ28</f>
        <v>0</v>
      </c>
      <c r="F162" s="67">
        <f>'Valbara i utveckling'!DJ30</f>
        <v>0</v>
      </c>
      <c r="H162" s="67">
        <f>'Valbara i utveckling'!DJ31</f>
        <v>0</v>
      </c>
      <c r="J162" s="164">
        <f>'Valbara i utveckling'!DJ32</f>
        <v>0</v>
      </c>
    </row>
    <row r="163" spans="3:10" ht="13.5" hidden="1" customHeight="1" outlineLevel="1" thickBot="1" x14ac:dyDescent="0.3">
      <c r="C163" s="165">
        <f>'Valbara i utveckling'!DN1</f>
        <v>0</v>
      </c>
      <c r="D163" s="95">
        <f>'Valbara i utveckling'!DN28</f>
        <v>0</v>
      </c>
      <c r="E163" s="166"/>
      <c r="F163" s="166">
        <f>'Valbara i utveckling'!DN30</f>
        <v>0</v>
      </c>
      <c r="G163" s="166"/>
      <c r="H163" s="166">
        <f>'Valbara i utveckling'!DN31</f>
        <v>0</v>
      </c>
      <c r="I163" s="166"/>
      <c r="J163" s="167">
        <f>'Valbara i utveckling'!DN32</f>
        <v>0</v>
      </c>
    </row>
    <row r="164" spans="3:10" collapsed="1" x14ac:dyDescent="0.25"/>
  </sheetData>
  <mergeCells count="3">
    <mergeCell ref="C2:J2"/>
    <mergeCell ref="A3:A7"/>
    <mergeCell ref="C3:J3"/>
  </mergeCells>
  <conditionalFormatting sqref="D8:D55">
    <cfRule type="cellIs" dxfId="0" priority="1" operator="equal">
      <formula>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3F73"/>
  </sheetPr>
  <dimension ref="A1:AZ88"/>
  <sheetViews>
    <sheetView tabSelected="1" zoomScaleNormal="100" workbookViewId="0">
      <pane xSplit="4" ySplit="8" topLeftCell="E9" activePane="bottomRight" state="frozen"/>
      <selection activeCell="AH44" sqref="AH44"/>
      <selection pane="topRight" activeCell="AH44" sqref="AH44"/>
      <selection pane="bottomLeft" activeCell="AH44" sqref="AH44"/>
      <selection pane="bottomRight" activeCell="A2" sqref="A2"/>
    </sheetView>
  </sheetViews>
  <sheetFormatPr defaultRowHeight="15" outlineLevelRow="1" outlineLevelCol="1" x14ac:dyDescent="0.25"/>
  <cols>
    <col min="1" max="1" width="14.28515625" style="6" customWidth="1" outlineLevel="1"/>
    <col min="2" max="2" width="33.140625" customWidth="1"/>
    <col min="3" max="3" width="23.28515625" hidden="1" customWidth="1"/>
    <col min="4" max="4" width="14.5703125" style="5" customWidth="1"/>
    <col min="5" max="5" width="16.28515625" customWidth="1"/>
    <col min="6" max="20" width="15.7109375" customWidth="1"/>
    <col min="21" max="21" width="16.42578125" customWidth="1"/>
    <col min="22" max="22" width="15.7109375" customWidth="1"/>
    <col min="23" max="23" width="17.140625" customWidth="1"/>
    <col min="24" max="24" width="16.7109375" customWidth="1"/>
    <col min="25" max="31" width="15.7109375" customWidth="1"/>
    <col min="32" max="32" width="16.7109375" customWidth="1"/>
    <col min="33" max="33" width="14.85546875" customWidth="1"/>
    <col min="34" max="34" width="15.28515625" customWidth="1"/>
    <col min="35" max="35" width="16" customWidth="1"/>
    <col min="36" max="36" width="15.85546875" customWidth="1"/>
    <col min="37" max="37" width="15" customWidth="1"/>
    <col min="38" max="38" width="14.5703125" customWidth="1"/>
    <col min="39" max="52" width="14.28515625" customWidth="1"/>
  </cols>
  <sheetData>
    <row r="1" spans="1:52" s="1" customFormat="1" ht="21.75" hidden="1" thickBot="1" x14ac:dyDescent="0.3">
      <c r="A1" s="213"/>
      <c r="B1" s="344" t="s">
        <v>508</v>
      </c>
      <c r="C1" s="214"/>
      <c r="D1" s="215"/>
      <c r="E1" s="216">
        <v>9003</v>
      </c>
      <c r="F1" s="216">
        <v>9004</v>
      </c>
      <c r="G1" s="216">
        <v>9005</v>
      </c>
      <c r="H1" s="216">
        <v>9008</v>
      </c>
      <c r="I1" s="216">
        <v>9010</v>
      </c>
      <c r="J1" s="216">
        <v>9011</v>
      </c>
      <c r="K1" s="216">
        <v>9012</v>
      </c>
      <c r="L1" s="216">
        <v>9014</v>
      </c>
      <c r="M1" s="216">
        <v>9016</v>
      </c>
      <c r="N1" s="216">
        <v>9017</v>
      </c>
      <c r="O1" s="216">
        <v>9020</v>
      </c>
      <c r="P1" s="216">
        <v>9021</v>
      </c>
      <c r="Q1" s="216">
        <v>9023</v>
      </c>
      <c r="R1" s="216">
        <v>9024</v>
      </c>
      <c r="S1" s="216">
        <v>9025</v>
      </c>
      <c r="T1" s="216">
        <v>9026</v>
      </c>
      <c r="U1" s="216">
        <v>9027</v>
      </c>
      <c r="V1" s="216">
        <v>9028</v>
      </c>
      <c r="W1" s="216">
        <v>9029</v>
      </c>
      <c r="X1" s="216">
        <v>9030</v>
      </c>
      <c r="Y1" s="216">
        <v>9031</v>
      </c>
      <c r="Z1" s="216">
        <v>9032</v>
      </c>
      <c r="AA1" s="216">
        <v>9034</v>
      </c>
      <c r="AB1" s="216">
        <v>9040</v>
      </c>
      <c r="AC1" s="217"/>
      <c r="AD1" s="217"/>
      <c r="AE1" s="217"/>
      <c r="AF1" s="216">
        <v>9002</v>
      </c>
      <c r="AG1" s="217"/>
      <c r="AH1" s="217"/>
      <c r="AI1" s="217"/>
      <c r="AJ1" s="217"/>
      <c r="AK1" s="217"/>
      <c r="AL1" s="218"/>
      <c r="AM1" s="219"/>
      <c r="AN1" s="219"/>
      <c r="AO1" s="219"/>
      <c r="AP1" s="219"/>
      <c r="AQ1" s="219"/>
      <c r="AR1" s="219"/>
      <c r="AS1" s="219"/>
      <c r="AT1" s="219"/>
      <c r="AU1" s="219"/>
      <c r="AV1" s="219"/>
      <c r="AW1" s="219"/>
      <c r="AX1" s="219"/>
      <c r="AY1" s="219"/>
      <c r="AZ1" s="219"/>
    </row>
    <row r="2" spans="1:52" s="2" customFormat="1" ht="63" customHeight="1" thickBot="1" x14ac:dyDescent="0.3">
      <c r="A2" s="209" t="s">
        <v>585</v>
      </c>
      <c r="B2" s="345"/>
      <c r="C2" s="221"/>
      <c r="D2" s="282" t="s">
        <v>375</v>
      </c>
      <c r="E2" s="222" t="s">
        <v>58</v>
      </c>
      <c r="F2" s="209" t="s">
        <v>59</v>
      </c>
      <c r="G2" s="222" t="s">
        <v>60</v>
      </c>
      <c r="H2" s="209" t="s">
        <v>395</v>
      </c>
      <c r="I2" s="222" t="s">
        <v>449</v>
      </c>
      <c r="J2" s="209" t="s">
        <v>297</v>
      </c>
      <c r="K2" s="222" t="s">
        <v>298</v>
      </c>
      <c r="L2" s="209" t="s">
        <v>125</v>
      </c>
      <c r="M2" s="209" t="s">
        <v>0</v>
      </c>
      <c r="N2" s="209" t="s">
        <v>1</v>
      </c>
      <c r="O2" s="209" t="s">
        <v>29</v>
      </c>
      <c r="P2" s="209" t="s">
        <v>303</v>
      </c>
      <c r="Q2" s="209" t="s">
        <v>211</v>
      </c>
      <c r="R2" s="209" t="s">
        <v>3</v>
      </c>
      <c r="S2" s="209" t="s">
        <v>4</v>
      </c>
      <c r="T2" s="209" t="s">
        <v>5</v>
      </c>
      <c r="U2" s="209" t="s">
        <v>304</v>
      </c>
      <c r="V2" s="209" t="s">
        <v>520</v>
      </c>
      <c r="W2" s="209" t="s">
        <v>547</v>
      </c>
      <c r="X2" s="209" t="s">
        <v>563</v>
      </c>
      <c r="Y2" s="209" t="s">
        <v>6</v>
      </c>
      <c r="Z2" s="209" t="s">
        <v>305</v>
      </c>
      <c r="AA2" s="209" t="s">
        <v>306</v>
      </c>
      <c r="AB2" s="209" t="s">
        <v>61</v>
      </c>
      <c r="AC2" s="209" t="s">
        <v>50</v>
      </c>
      <c r="AD2" s="209" t="s">
        <v>51</v>
      </c>
      <c r="AE2" s="209" t="s">
        <v>307</v>
      </c>
      <c r="AF2" s="223" t="s">
        <v>423</v>
      </c>
      <c r="AG2" s="209" t="s">
        <v>281</v>
      </c>
      <c r="AH2" s="224" t="s">
        <v>411</v>
      </c>
      <c r="AI2" s="209" t="s">
        <v>556</v>
      </c>
      <c r="AJ2" s="209" t="s">
        <v>557</v>
      </c>
      <c r="AK2" s="209" t="s">
        <v>185</v>
      </c>
      <c r="AL2" s="312" t="s">
        <v>568</v>
      </c>
      <c r="AM2" s="209"/>
      <c r="AN2" s="209"/>
      <c r="AO2" s="209"/>
      <c r="AP2" s="209"/>
      <c r="AQ2" s="209"/>
      <c r="AR2" s="209"/>
      <c r="AS2" s="209"/>
      <c r="AT2" s="209"/>
      <c r="AU2" s="209"/>
      <c r="AV2" s="209"/>
      <c r="AW2" s="209"/>
      <c r="AX2" s="209"/>
      <c r="AY2" s="209"/>
      <c r="AZ2" s="209"/>
    </row>
    <row r="3" spans="1:52" s="2" customFormat="1" ht="15.75" customHeight="1" thickBot="1" x14ac:dyDescent="0.3">
      <c r="A3" s="246"/>
      <c r="B3" s="211"/>
      <c r="C3" s="258"/>
      <c r="D3" s="259"/>
      <c r="E3" s="212">
        <v>9003</v>
      </c>
      <c r="F3" s="211">
        <v>9004</v>
      </c>
      <c r="G3" s="212">
        <v>9005</v>
      </c>
      <c r="H3" s="211">
        <v>9008</v>
      </c>
      <c r="I3" s="212">
        <v>9010</v>
      </c>
      <c r="J3" s="211">
        <v>9011</v>
      </c>
      <c r="K3" s="212">
        <v>9012</v>
      </c>
      <c r="L3" s="211">
        <v>9014</v>
      </c>
      <c r="M3" s="211">
        <v>9016</v>
      </c>
      <c r="N3" s="211">
        <v>9017</v>
      </c>
      <c r="O3" s="211">
        <v>9020</v>
      </c>
      <c r="P3" s="211">
        <v>9021</v>
      </c>
      <c r="Q3" s="211">
        <v>9023</v>
      </c>
      <c r="R3" s="211">
        <v>9024</v>
      </c>
      <c r="S3" s="211">
        <v>9026</v>
      </c>
      <c r="T3" s="211">
        <v>9027</v>
      </c>
      <c r="U3" s="211">
        <v>9050</v>
      </c>
      <c r="V3" s="211">
        <v>9141</v>
      </c>
      <c r="W3" s="211">
        <v>9030</v>
      </c>
      <c r="X3" s="211">
        <v>9030</v>
      </c>
      <c r="Y3" s="211">
        <v>9034</v>
      </c>
      <c r="Z3" s="211">
        <v>9035</v>
      </c>
      <c r="AA3" s="211">
        <v>9040</v>
      </c>
      <c r="AB3" s="211">
        <v>9045</v>
      </c>
      <c r="AC3" s="211">
        <v>9114</v>
      </c>
      <c r="AD3" s="211">
        <v>9115</v>
      </c>
      <c r="AE3" s="211">
        <v>9049</v>
      </c>
      <c r="AF3" s="260">
        <v>9146</v>
      </c>
      <c r="AG3" s="211"/>
      <c r="AH3" s="211">
        <v>9152</v>
      </c>
      <c r="AI3" s="211">
        <v>9007</v>
      </c>
      <c r="AJ3" s="211">
        <v>9051</v>
      </c>
      <c r="AK3" s="211">
        <v>9031</v>
      </c>
      <c r="AL3" s="312" t="s">
        <v>571</v>
      </c>
      <c r="AM3" s="211"/>
      <c r="AN3" s="211"/>
      <c r="AO3" s="211"/>
      <c r="AP3" s="211"/>
      <c r="AQ3" s="211"/>
      <c r="AR3" s="211"/>
      <c r="AS3" s="211"/>
      <c r="AT3" s="211"/>
      <c r="AU3" s="211"/>
      <c r="AV3" s="211"/>
      <c r="AW3" s="211"/>
      <c r="AX3" s="211"/>
      <c r="AY3" s="211"/>
      <c r="AZ3" s="211"/>
    </row>
    <row r="4" spans="1:52" s="194" customFormat="1" ht="23.1" customHeight="1" thickBot="1" x14ac:dyDescent="0.3">
      <c r="A4" s="226"/>
      <c r="B4" s="281" t="s">
        <v>509</v>
      </c>
      <c r="C4" s="227"/>
      <c r="D4" s="228">
        <f>SUM(E4:AZ4)</f>
        <v>748728659.98678362</v>
      </c>
      <c r="E4" s="228">
        <v>53227814.272</v>
      </c>
      <c r="F4" s="228">
        <v>6716194.5760000004</v>
      </c>
      <c r="G4" s="228">
        <v>1211389.152</v>
      </c>
      <c r="H4" s="228">
        <v>11800353.584000001</v>
      </c>
      <c r="I4" s="228">
        <v>83377298.088</v>
      </c>
      <c r="J4" s="228">
        <f>SUM(J9:J29)</f>
        <v>61661143.286569268</v>
      </c>
      <c r="K4" s="228">
        <v>65710635.032000005</v>
      </c>
      <c r="L4" s="228">
        <v>4203301.6479999991</v>
      </c>
      <c r="M4" s="228">
        <v>4391571.3040000005</v>
      </c>
      <c r="N4" s="228">
        <v>3064135.5759999999</v>
      </c>
      <c r="O4" s="228">
        <v>10188922.015999999</v>
      </c>
      <c r="P4" s="228">
        <v>28119097.303999998</v>
      </c>
      <c r="Q4" s="228">
        <v>14952380.976</v>
      </c>
      <c r="R4" s="228">
        <v>14101572.616</v>
      </c>
      <c r="S4" s="228">
        <v>3437900.216</v>
      </c>
      <c r="T4" s="228">
        <v>10123635.616</v>
      </c>
      <c r="U4" s="228">
        <v>7572243.1040000003</v>
      </c>
      <c r="V4" s="228">
        <v>34373289.600000001</v>
      </c>
      <c r="W4" s="228">
        <v>20379000</v>
      </c>
      <c r="X4" s="228">
        <v>29289000</v>
      </c>
      <c r="Y4" s="228">
        <v>10737409.384</v>
      </c>
      <c r="Z4" s="228">
        <v>8701453</v>
      </c>
      <c r="AA4" s="228">
        <v>38011129.416000001</v>
      </c>
      <c r="AB4" s="228">
        <v>3827170.3760000002</v>
      </c>
      <c r="AC4" s="228">
        <v>84653773.776000008</v>
      </c>
      <c r="AD4" s="228">
        <v>24493090.648000002</v>
      </c>
      <c r="AE4" s="228">
        <v>6383296.1519999998</v>
      </c>
      <c r="AF4" s="228">
        <v>19381888</v>
      </c>
      <c r="AG4" s="228">
        <v>32741657</v>
      </c>
      <c r="AH4" s="228">
        <v>15973577.5835</v>
      </c>
      <c r="AI4" s="228">
        <v>6178393.4128831998</v>
      </c>
      <c r="AJ4" s="228">
        <v>3147156.68783125</v>
      </c>
      <c r="AK4" s="228">
        <v>20297786.583999999</v>
      </c>
      <c r="AL4" s="228">
        <v>6300000</v>
      </c>
      <c r="AM4" s="228">
        <v>0</v>
      </c>
      <c r="AN4" s="228">
        <v>0</v>
      </c>
      <c r="AO4" s="228">
        <v>0</v>
      </c>
      <c r="AP4" s="228">
        <v>0</v>
      </c>
      <c r="AQ4" s="228">
        <v>0</v>
      </c>
      <c r="AR4" s="228">
        <v>0</v>
      </c>
      <c r="AS4" s="228">
        <v>0</v>
      </c>
      <c r="AT4" s="228">
        <v>0</v>
      </c>
      <c r="AU4" s="228">
        <v>0</v>
      </c>
      <c r="AV4" s="228">
        <v>0</v>
      </c>
      <c r="AW4" s="228">
        <v>0</v>
      </c>
      <c r="AX4" s="228">
        <v>0</v>
      </c>
      <c r="AY4" s="228">
        <v>0</v>
      </c>
      <c r="AZ4" s="228">
        <v>0</v>
      </c>
    </row>
    <row r="5" spans="1:52" s="324" customFormat="1" ht="15" customHeight="1" x14ac:dyDescent="0.25">
      <c r="A5" s="318" t="s">
        <v>53</v>
      </c>
      <c r="B5" s="195" t="s">
        <v>428</v>
      </c>
      <c r="C5" s="196"/>
      <c r="D5" s="319">
        <f>D4/$A$8</f>
        <v>70.600790957596885</v>
      </c>
      <c r="E5" s="320">
        <f t="shared" ref="E5:AK5" si="0">E4/$A$8</f>
        <v>5.0190756536735188</v>
      </c>
      <c r="F5" s="321">
        <f t="shared" si="0"/>
        <v>0.63329838248624271</v>
      </c>
      <c r="G5" s="320">
        <f t="shared" si="0"/>
        <v>0.11422700486737375</v>
      </c>
      <c r="H5" s="321">
        <f t="shared" si="0"/>
        <v>1.1127052310571619</v>
      </c>
      <c r="I5" s="320">
        <f t="shared" si="0"/>
        <v>7.8619979540038409</v>
      </c>
      <c r="J5" s="321">
        <v>6.1760078299999996</v>
      </c>
      <c r="K5" s="320">
        <f t="shared" si="0"/>
        <v>6.1961336002111445</v>
      </c>
      <c r="L5" s="321">
        <f t="shared" si="0"/>
        <v>0.3963470838519908</v>
      </c>
      <c r="M5" s="321">
        <f t="shared" si="0"/>
        <v>0.41409982571597848</v>
      </c>
      <c r="N5" s="321">
        <f t="shared" si="0"/>
        <v>0.28893029855532754</v>
      </c>
      <c r="O5" s="321">
        <f t="shared" si="0"/>
        <v>0.96075653541507322</v>
      </c>
      <c r="P5" s="321">
        <f t="shared" si="0"/>
        <v>2.6514685716866682</v>
      </c>
      <c r="Q5" s="321">
        <f t="shared" si="0"/>
        <v>1.4099232205476928</v>
      </c>
      <c r="R5" s="321">
        <f t="shared" si="0"/>
        <v>1.3296969030852412</v>
      </c>
      <c r="S5" s="321">
        <f>S4/$A$8</f>
        <v>0.32417414672917366</v>
      </c>
      <c r="T5" s="321">
        <f>T4/$A$8</f>
        <v>0.95460040472968533</v>
      </c>
      <c r="U5" s="321">
        <f t="shared" ref="U5:AE5" si="1">U4/$A$8</f>
        <v>0.71401881754472352</v>
      </c>
      <c r="V5" s="321">
        <f>V4/$A$8</f>
        <v>3.2412028058567657</v>
      </c>
      <c r="W5" s="321">
        <f t="shared" si="1"/>
        <v>1.9216220719402726</v>
      </c>
      <c r="X5" s="321">
        <f t="shared" si="1"/>
        <v>2.7617836432140264</v>
      </c>
      <c r="Y5" s="321">
        <f t="shared" si="1"/>
        <v>1.0124757283356889</v>
      </c>
      <c r="Z5" s="321">
        <f t="shared" si="1"/>
        <v>0.82049679291186517</v>
      </c>
      <c r="AA5" s="321">
        <f t="shared" si="1"/>
        <v>3.5842301028099399</v>
      </c>
      <c r="AB5" s="321">
        <f t="shared" si="1"/>
        <v>0.36088007594079946</v>
      </c>
      <c r="AC5" s="321">
        <f t="shared" si="1"/>
        <v>7.9823622435350234</v>
      </c>
      <c r="AD5" s="321">
        <f t="shared" si="1"/>
        <v>2.3095570734202204</v>
      </c>
      <c r="AE5" s="321">
        <f t="shared" si="1"/>
        <v>0.60190798260045186</v>
      </c>
      <c r="AF5" s="322">
        <f>AF4/$A$8</f>
        <v>1.8276001656938174</v>
      </c>
      <c r="AG5" s="323" t="s">
        <v>146</v>
      </c>
      <c r="AH5" s="320">
        <f t="shared" si="0"/>
        <v>1.506216166264486</v>
      </c>
      <c r="AI5" s="321">
        <f t="shared" si="0"/>
        <v>0.58258683700509084</v>
      </c>
      <c r="AJ5" s="321">
        <f t="shared" si="0"/>
        <v>0.29675871020123518</v>
      </c>
      <c r="AK5" s="321">
        <f t="shared" si="0"/>
        <v>1.9139641155771894</v>
      </c>
      <c r="AL5" s="321">
        <f t="shared" ref="AL5:AZ5" si="2">AL4/$A$8</f>
        <v>0.59405363625416929</v>
      </c>
      <c r="AM5" s="321">
        <f t="shared" si="2"/>
        <v>0</v>
      </c>
      <c r="AN5" s="321">
        <f t="shared" si="2"/>
        <v>0</v>
      </c>
      <c r="AO5" s="321">
        <f t="shared" si="2"/>
        <v>0</v>
      </c>
      <c r="AP5" s="321">
        <f t="shared" si="2"/>
        <v>0</v>
      </c>
      <c r="AQ5" s="321">
        <f t="shared" si="2"/>
        <v>0</v>
      </c>
      <c r="AR5" s="321">
        <f t="shared" si="2"/>
        <v>0</v>
      </c>
      <c r="AS5" s="321">
        <f t="shared" si="2"/>
        <v>0</v>
      </c>
      <c r="AT5" s="321">
        <f t="shared" si="2"/>
        <v>0</v>
      </c>
      <c r="AU5" s="321">
        <f t="shared" si="2"/>
        <v>0</v>
      </c>
      <c r="AV5" s="321">
        <f t="shared" si="2"/>
        <v>0</v>
      </c>
      <c r="AW5" s="321">
        <f t="shared" si="2"/>
        <v>0</v>
      </c>
      <c r="AX5" s="321">
        <f t="shared" si="2"/>
        <v>0</v>
      </c>
      <c r="AY5" s="321">
        <f t="shared" si="2"/>
        <v>0</v>
      </c>
      <c r="AZ5" s="321">
        <f t="shared" si="2"/>
        <v>0</v>
      </c>
    </row>
    <row r="6" spans="1:52" s="324" customFormat="1" ht="14.25" hidden="1" customHeight="1" x14ac:dyDescent="0.25">
      <c r="A6" s="325"/>
      <c r="B6" s="195" t="s">
        <v>52</v>
      </c>
      <c r="C6" s="196"/>
      <c r="D6" s="326"/>
      <c r="E6" s="327"/>
      <c r="F6" s="328"/>
      <c r="G6" s="327"/>
      <c r="H6" s="328"/>
      <c r="I6" s="327"/>
      <c r="J6" s="328"/>
      <c r="K6" s="327"/>
      <c r="L6" s="328"/>
      <c r="M6" s="328"/>
      <c r="N6" s="328"/>
      <c r="O6" s="328"/>
      <c r="P6" s="328"/>
      <c r="Q6" s="328"/>
      <c r="R6" s="328"/>
      <c r="S6" s="328"/>
      <c r="T6" s="328"/>
      <c r="U6" s="328"/>
      <c r="V6" s="328"/>
      <c r="W6" s="328"/>
      <c r="X6" s="328"/>
      <c r="Y6" s="328"/>
      <c r="Z6" s="328"/>
      <c r="AA6" s="328"/>
      <c r="AB6" s="328"/>
      <c r="AC6" s="328"/>
      <c r="AD6" s="328"/>
      <c r="AE6" s="328"/>
      <c r="AF6" s="327"/>
      <c r="AG6" s="328"/>
      <c r="AH6" s="327"/>
      <c r="AI6" s="328"/>
      <c r="AJ6" s="328"/>
      <c r="AK6" s="328"/>
      <c r="AL6" s="328"/>
      <c r="AM6" s="328"/>
      <c r="AN6" s="328"/>
      <c r="AO6" s="328"/>
      <c r="AP6" s="328"/>
      <c r="AQ6" s="328"/>
      <c r="AR6" s="328"/>
      <c r="AS6" s="328"/>
      <c r="AT6" s="328"/>
      <c r="AU6" s="328"/>
      <c r="AV6" s="328"/>
      <c r="AW6" s="328"/>
      <c r="AX6" s="328"/>
      <c r="AY6" s="328"/>
      <c r="AZ6" s="328"/>
    </row>
    <row r="7" spans="1:52" s="324" customFormat="1" ht="14.25" hidden="1" customHeight="1" x14ac:dyDescent="0.25">
      <c r="A7" s="318" t="s">
        <v>53</v>
      </c>
      <c r="B7" s="195"/>
      <c r="C7" s="196"/>
      <c r="D7" s="326"/>
      <c r="E7" s="327"/>
      <c r="F7" s="328"/>
      <c r="G7" s="327"/>
      <c r="H7" s="328"/>
      <c r="I7" s="327"/>
      <c r="J7" s="329"/>
      <c r="K7" s="327"/>
      <c r="L7" s="328"/>
      <c r="M7" s="328"/>
      <c r="N7" s="328"/>
      <c r="O7" s="328"/>
      <c r="P7" s="328"/>
      <c r="Q7" s="328"/>
      <c r="R7" s="328"/>
      <c r="S7" s="328"/>
      <c r="T7" s="328"/>
      <c r="U7" s="328"/>
      <c r="V7" s="328"/>
      <c r="W7" s="328"/>
      <c r="X7" s="328"/>
      <c r="Y7" s="328"/>
      <c r="Z7" s="328"/>
      <c r="AA7" s="328"/>
      <c r="AB7" s="328"/>
      <c r="AC7" s="328"/>
      <c r="AD7" s="328"/>
      <c r="AE7" s="328"/>
      <c r="AF7" s="327"/>
      <c r="AG7" s="328"/>
      <c r="AH7" s="327"/>
      <c r="AI7" s="328"/>
      <c r="AJ7" s="328"/>
      <c r="AK7" s="328"/>
      <c r="AL7" s="328"/>
      <c r="AM7" s="328"/>
      <c r="AN7" s="328"/>
      <c r="AO7" s="328"/>
      <c r="AP7" s="328"/>
      <c r="AQ7" s="328"/>
      <c r="AR7" s="328"/>
      <c r="AS7" s="328"/>
      <c r="AT7" s="328"/>
      <c r="AU7" s="328"/>
      <c r="AV7" s="328"/>
      <c r="AW7" s="328"/>
      <c r="AX7" s="328"/>
      <c r="AY7" s="328"/>
      <c r="AZ7" s="328"/>
    </row>
    <row r="8" spans="1:52" s="334" customFormat="1" ht="16.5" outlineLevel="1" thickBot="1" x14ac:dyDescent="0.3">
      <c r="A8" s="314">
        <f>SUM(A9:A29)</f>
        <v>10605103</v>
      </c>
      <c r="B8" s="197"/>
      <c r="C8" s="198"/>
      <c r="D8" s="330"/>
      <c r="E8" s="331"/>
      <c r="F8" s="332"/>
      <c r="G8" s="331"/>
      <c r="H8" s="332"/>
      <c r="I8" s="331"/>
      <c r="J8" s="332"/>
      <c r="K8" s="331"/>
      <c r="L8" s="332"/>
      <c r="M8" s="332"/>
      <c r="N8" s="332"/>
      <c r="O8" s="332"/>
      <c r="P8" s="332"/>
      <c r="Q8" s="332"/>
      <c r="R8" s="332"/>
      <c r="S8" s="332"/>
      <c r="T8" s="332"/>
      <c r="U8" s="332"/>
      <c r="V8" s="332"/>
      <c r="W8" s="332"/>
      <c r="X8" s="332"/>
      <c r="Y8" s="332"/>
      <c r="Z8" s="332"/>
      <c r="AA8" s="332"/>
      <c r="AB8" s="332"/>
      <c r="AC8" s="332"/>
      <c r="AD8" s="332"/>
      <c r="AE8" s="332"/>
      <c r="AF8" s="331"/>
      <c r="AG8" s="333"/>
      <c r="AH8" s="331"/>
      <c r="AI8" s="332"/>
      <c r="AJ8" s="332"/>
      <c r="AK8" s="332"/>
      <c r="AL8" s="332"/>
      <c r="AM8" s="332"/>
      <c r="AN8" s="332"/>
      <c r="AO8" s="332"/>
      <c r="AP8" s="332"/>
      <c r="AQ8" s="332"/>
      <c r="AR8" s="332"/>
      <c r="AS8" s="332"/>
      <c r="AT8" s="332"/>
      <c r="AU8" s="332"/>
      <c r="AV8" s="332"/>
      <c r="AW8" s="332"/>
      <c r="AX8" s="332"/>
      <c r="AY8" s="332"/>
      <c r="AZ8" s="332"/>
    </row>
    <row r="9" spans="1:52" s="3" customFormat="1" x14ac:dyDescent="0.25">
      <c r="A9" s="315">
        <v>2484489</v>
      </c>
      <c r="B9" s="7" t="s">
        <v>109</v>
      </c>
      <c r="C9" s="27">
        <f>A9/$A$8</f>
        <v>0.23427297217198173</v>
      </c>
      <c r="D9" s="19">
        <f>SUM(E9:AZ9)</f>
        <v>170636165.26188719</v>
      </c>
      <c r="E9" s="13">
        <f t="shared" ref="E9:N18" si="3">E$4*$A9/$A$8</f>
        <v>12469838.251719667</v>
      </c>
      <c r="F9" s="172">
        <f t="shared" si="3"/>
        <v>1573422.8650048627</v>
      </c>
      <c r="G9" s="173">
        <f t="shared" si="3"/>
        <v>283795.73709593655</v>
      </c>
      <c r="H9" s="172">
        <f t="shared" si="3"/>
        <v>2764503.9068039772</v>
      </c>
      <c r="I9" s="173">
        <f t="shared" si="3"/>
        <v>19533047.434745051</v>
      </c>
      <c r="J9" s="188">
        <f>(A9*$J$5)*0.75</f>
        <v>11508167.638161652</v>
      </c>
      <c r="K9" s="173">
        <f t="shared" si="3"/>
        <v>15394225.772254985</v>
      </c>
      <c r="L9" s="172">
        <f t="shared" si="3"/>
        <v>984719.97001234873</v>
      </c>
      <c r="M9" s="172">
        <f t="shared" si="3"/>
        <v>1028826.4618932656</v>
      </c>
      <c r="N9" s="172">
        <f t="shared" si="3"/>
        <v>717844.14852742723</v>
      </c>
      <c r="O9" s="172">
        <f t="shared" ref="O9:X18" si="4">O$4*$A9/$A$8</f>
        <v>2386989.0439168597</v>
      </c>
      <c r="P9" s="172">
        <f t="shared" si="4"/>
        <v>6587544.5002012383</v>
      </c>
      <c r="Q9" s="172">
        <f t="shared" si="4"/>
        <v>3502938.7322953171</v>
      </c>
      <c r="R9" s="172">
        <f t="shared" si="4"/>
        <v>3303617.3290493479</v>
      </c>
      <c r="S9" s="172">
        <f t="shared" ref="S9:U29" si="5">S$4*$A9/$A$8</f>
        <v>805407.101633018</v>
      </c>
      <c r="T9" s="172">
        <f t="shared" si="5"/>
        <v>2371694.2049464514</v>
      </c>
      <c r="U9" s="172">
        <f t="shared" si="5"/>
        <v>1773971.8979828726</v>
      </c>
      <c r="V9" s="172">
        <f t="shared" ref="V9:V29" si="6">V$4*$A9/$A$8</f>
        <v>8052732.7179202698</v>
      </c>
      <c r="W9" s="172">
        <f t="shared" si="4"/>
        <v>4774248.8998928154</v>
      </c>
      <c r="X9" s="172">
        <f t="shared" si="4"/>
        <v>6861621.0819451734</v>
      </c>
      <c r="Y9" s="172">
        <f t="shared" ref="Y9:AN18" si="7">Y$4*$A9/$A$8</f>
        <v>2515484.8098170073</v>
      </c>
      <c r="Z9" s="172">
        <f t="shared" si="7"/>
        <v>2038515.2565248071</v>
      </c>
      <c r="AA9" s="172">
        <f t="shared" si="7"/>
        <v>8904980.2639001645</v>
      </c>
      <c r="AB9" s="172">
        <f t="shared" si="7"/>
        <v>896602.57899408101</v>
      </c>
      <c r="AC9" s="172">
        <f t="shared" si="7"/>
        <v>19832091.188078087</v>
      </c>
      <c r="AD9" s="172">
        <f t="shared" si="7"/>
        <v>5738069.1437847307</v>
      </c>
      <c r="AE9" s="172">
        <f t="shared" si="7"/>
        <v>1495433.7617830141</v>
      </c>
      <c r="AF9" s="172">
        <f t="shared" ref="AF9:AF29" si="8">AF$4*$A9/$A$8</f>
        <v>4540652.5080644665</v>
      </c>
      <c r="AG9" s="68">
        <v>5837133.7027692003</v>
      </c>
      <c r="AH9" s="171">
        <f t="shared" si="7"/>
        <v>3742177.4967062864</v>
      </c>
      <c r="AI9" s="172">
        <f t="shared" si="7"/>
        <v>1447430.588083941</v>
      </c>
      <c r="AJ9" s="172">
        <f t="shared" si="7"/>
        <v>737293.75114915671</v>
      </c>
      <c r="AK9" s="172">
        <f t="shared" si="7"/>
        <v>4755222.7915462554</v>
      </c>
      <c r="AL9" s="172">
        <f t="shared" si="7"/>
        <v>1475919.724683485</v>
      </c>
      <c r="AM9" s="172">
        <f t="shared" si="7"/>
        <v>0</v>
      </c>
      <c r="AN9" s="172">
        <f t="shared" si="7"/>
        <v>0</v>
      </c>
      <c r="AO9" s="172">
        <f t="shared" ref="AL9:AZ24" si="9">AO$4*$A9/$A$8</f>
        <v>0</v>
      </c>
      <c r="AP9" s="172">
        <f t="shared" si="9"/>
        <v>0</v>
      </c>
      <c r="AQ9" s="172">
        <f t="shared" si="9"/>
        <v>0</v>
      </c>
      <c r="AR9" s="172">
        <f t="shared" si="9"/>
        <v>0</v>
      </c>
      <c r="AS9" s="172">
        <f t="shared" si="9"/>
        <v>0</v>
      </c>
      <c r="AT9" s="172">
        <f t="shared" si="9"/>
        <v>0</v>
      </c>
      <c r="AU9" s="172">
        <f t="shared" si="9"/>
        <v>0</v>
      </c>
      <c r="AV9" s="172">
        <f t="shared" si="9"/>
        <v>0</v>
      </c>
      <c r="AW9" s="172">
        <f t="shared" si="9"/>
        <v>0</v>
      </c>
      <c r="AX9" s="172">
        <f t="shared" si="9"/>
        <v>0</v>
      </c>
      <c r="AY9" s="172">
        <f t="shared" si="9"/>
        <v>0</v>
      </c>
      <c r="AZ9" s="172">
        <f t="shared" si="9"/>
        <v>0</v>
      </c>
    </row>
    <row r="10" spans="1:52" s="3" customFormat="1" x14ac:dyDescent="0.25">
      <c r="A10" s="316">
        <v>409552</v>
      </c>
      <c r="B10" s="8" t="s">
        <v>26</v>
      </c>
      <c r="C10" s="27">
        <f t="shared" ref="C10:C29" si="10">A10/$A$8</f>
        <v>3.8618389656375804E-2</v>
      </c>
      <c r="D10" s="18">
        <f t="shared" ref="D10:D29" si="11">SUM(E10:AZ10)</f>
        <v>29275513.961460397</v>
      </c>
      <c r="E10" s="14">
        <f t="shared" si="3"/>
        <v>2055572.4721132973</v>
      </c>
      <c r="F10" s="8">
        <f t="shared" si="3"/>
        <v>259368.6191440057</v>
      </c>
      <c r="G10" s="21">
        <f t="shared" si="3"/>
        <v>46781.898297442654</v>
      </c>
      <c r="H10" s="8">
        <f t="shared" si="3"/>
        <v>455710.65278992278</v>
      </c>
      <c r="I10" s="21">
        <f t="shared" si="3"/>
        <v>3219896.9860581812</v>
      </c>
      <c r="J10" s="8">
        <f t="shared" ref="J10:J28" si="12">A10*$J$5</f>
        <v>2529396.3587921597</v>
      </c>
      <c r="K10" s="21">
        <f t="shared" si="3"/>
        <v>2537638.9082336747</v>
      </c>
      <c r="L10" s="8">
        <f t="shared" si="3"/>
        <v>162324.74088575054</v>
      </c>
      <c r="M10" s="8">
        <f t="shared" si="3"/>
        <v>169595.41182163041</v>
      </c>
      <c r="N10" s="8">
        <f t="shared" si="3"/>
        <v>118331.9816339315</v>
      </c>
      <c r="O10" s="8">
        <f t="shared" si="4"/>
        <v>393479.76059231407</v>
      </c>
      <c r="P10" s="8">
        <f t="shared" si="4"/>
        <v>1085914.2564714183</v>
      </c>
      <c r="Q10" s="8">
        <f t="shared" si="4"/>
        <v>577436.8748217487</v>
      </c>
      <c r="R10" s="8">
        <f t="shared" si="4"/>
        <v>544580.02605236671</v>
      </c>
      <c r="S10" s="8">
        <f t="shared" si="5"/>
        <v>132766.17014122652</v>
      </c>
      <c r="T10" s="8">
        <f t="shared" si="5"/>
        <v>390958.50495785213</v>
      </c>
      <c r="U10" s="8">
        <f t="shared" si="5"/>
        <v>292427.83476307662</v>
      </c>
      <c r="V10" s="8">
        <f t="shared" si="6"/>
        <v>1327441.09154425</v>
      </c>
      <c r="W10" s="8">
        <f t="shared" si="4"/>
        <v>787004.16280728253</v>
      </c>
      <c r="X10" s="8">
        <f t="shared" si="4"/>
        <v>1131094.0146455909</v>
      </c>
      <c r="Y10" s="8">
        <f t="shared" si="7"/>
        <v>414661.45949133806</v>
      </c>
      <c r="Z10" s="8">
        <f t="shared" si="7"/>
        <v>336036.1025306402</v>
      </c>
      <c r="AA10" s="8">
        <f t="shared" si="7"/>
        <v>1467928.6070660164</v>
      </c>
      <c r="AB10" s="8">
        <f t="shared" si="7"/>
        <v>147799.15686170629</v>
      </c>
      <c r="AC10" s="8">
        <f t="shared" si="7"/>
        <v>3269192.4215642558</v>
      </c>
      <c r="AD10" s="8">
        <f t="shared" si="7"/>
        <v>945883.71853339823</v>
      </c>
      <c r="AE10" s="8">
        <f t="shared" si="7"/>
        <v>246512.61808998024</v>
      </c>
      <c r="AF10" s="8">
        <f t="shared" si="8"/>
        <v>748497.30306023429</v>
      </c>
      <c r="AG10" s="159">
        <v>1477106.5905222693</v>
      </c>
      <c r="AH10" s="157">
        <f t="shared" si="7"/>
        <v>616873.84332595277</v>
      </c>
      <c r="AI10" s="8">
        <f t="shared" si="7"/>
        <v>238599.60426910894</v>
      </c>
      <c r="AJ10" s="8">
        <f t="shared" si="7"/>
        <v>121538.12328033628</v>
      </c>
      <c r="AK10" s="8">
        <f t="shared" si="7"/>
        <v>783867.83146286907</v>
      </c>
      <c r="AL10" s="8">
        <f t="shared" si="9"/>
        <v>243295.85483516756</v>
      </c>
      <c r="AM10" s="8">
        <f t="shared" si="9"/>
        <v>0</v>
      </c>
      <c r="AN10" s="8">
        <f t="shared" si="9"/>
        <v>0</v>
      </c>
      <c r="AO10" s="8">
        <f t="shared" si="9"/>
        <v>0</v>
      </c>
      <c r="AP10" s="8">
        <f t="shared" si="9"/>
        <v>0</v>
      </c>
      <c r="AQ10" s="8">
        <f t="shared" si="9"/>
        <v>0</v>
      </c>
      <c r="AR10" s="8">
        <f t="shared" si="9"/>
        <v>0</v>
      </c>
      <c r="AS10" s="8">
        <f t="shared" si="9"/>
        <v>0</v>
      </c>
      <c r="AT10" s="8">
        <f t="shared" si="9"/>
        <v>0</v>
      </c>
      <c r="AU10" s="8">
        <f t="shared" si="9"/>
        <v>0</v>
      </c>
      <c r="AV10" s="8">
        <f t="shared" si="9"/>
        <v>0</v>
      </c>
      <c r="AW10" s="8">
        <f t="shared" si="9"/>
        <v>0</v>
      </c>
      <c r="AX10" s="8">
        <f t="shared" si="9"/>
        <v>0</v>
      </c>
      <c r="AY10" s="8">
        <f t="shared" si="9"/>
        <v>0</v>
      </c>
      <c r="AZ10" s="8">
        <f t="shared" si="9"/>
        <v>0</v>
      </c>
    </row>
    <row r="11" spans="1:52" s="3" customFormat="1" x14ac:dyDescent="0.25">
      <c r="A11" s="315">
        <v>301271</v>
      </c>
      <c r="B11" s="7" t="s">
        <v>110</v>
      </c>
      <c r="C11" s="27">
        <f t="shared" si="10"/>
        <v>2.8408116356814263E-2</v>
      </c>
      <c r="D11" s="19">
        <f t="shared" si="11"/>
        <v>21383441.980895869</v>
      </c>
      <c r="E11" s="15">
        <f t="shared" si="3"/>
        <v>1512101.9412578749</v>
      </c>
      <c r="F11" s="7">
        <f t="shared" si="3"/>
        <v>190794.43699001285</v>
      </c>
      <c r="G11" s="22">
        <f t="shared" si="3"/>
        <v>34413.283983398556</v>
      </c>
      <c r="H11" s="7">
        <f t="shared" si="3"/>
        <v>335225.81766582222</v>
      </c>
      <c r="I11" s="22">
        <f t="shared" si="3"/>
        <v>2368591.9856006913</v>
      </c>
      <c r="J11" s="7">
        <f t="shared" si="12"/>
        <v>1860652.05495193</v>
      </c>
      <c r="K11" s="22">
        <f t="shared" si="3"/>
        <v>1866715.3658692115</v>
      </c>
      <c r="L11" s="7">
        <f t="shared" si="3"/>
        <v>119407.88229917311</v>
      </c>
      <c r="M11" s="7">
        <f t="shared" si="3"/>
        <v>124756.26859327854</v>
      </c>
      <c r="N11" s="7">
        <f t="shared" si="3"/>
        <v>87046.319976062092</v>
      </c>
      <c r="O11" s="7">
        <f t="shared" si="4"/>
        <v>289448.08218103449</v>
      </c>
      <c r="P11" s="7">
        <f t="shared" si="4"/>
        <v>798810.58806061407</v>
      </c>
      <c r="Q11" s="7">
        <f t="shared" si="4"/>
        <v>424768.97857762402</v>
      </c>
      <c r="R11" s="7">
        <f t="shared" si="4"/>
        <v>400599.11568939366</v>
      </c>
      <c r="S11" s="7">
        <f t="shared" si="5"/>
        <v>97664.269359244892</v>
      </c>
      <c r="T11" s="7">
        <f t="shared" si="5"/>
        <v>287593.41853331705</v>
      </c>
      <c r="U11" s="7">
        <f t="shared" si="5"/>
        <v>215113.16318051639</v>
      </c>
      <c r="V11" s="7">
        <f t="shared" si="6"/>
        <v>976480.41052327352</v>
      </c>
      <c r="W11" s="7">
        <f t="shared" si="4"/>
        <v>578929.00323551788</v>
      </c>
      <c r="X11" s="7">
        <f t="shared" si="4"/>
        <v>832045.31997473293</v>
      </c>
      <c r="Y11" s="7">
        <f t="shared" si="7"/>
        <v>305029.57515142136</v>
      </c>
      <c r="Z11" s="7">
        <f t="shared" si="7"/>
        <v>247191.88929735054</v>
      </c>
      <c r="AA11" s="7">
        <f t="shared" si="7"/>
        <v>1079824.5873036534</v>
      </c>
      <c r="AB11" s="7">
        <f t="shared" si="7"/>
        <v>108722.70135876059</v>
      </c>
      <c r="AC11" s="7">
        <f t="shared" si="7"/>
        <v>2404854.2554720398</v>
      </c>
      <c r="AD11" s="7">
        <f t="shared" si="7"/>
        <v>695802.56906638329</v>
      </c>
      <c r="AE11" s="7">
        <f t="shared" si="7"/>
        <v>181337.41982602072</v>
      </c>
      <c r="AF11" s="7">
        <f t="shared" si="8"/>
        <v>550602.92951874202</v>
      </c>
      <c r="AG11" s="68">
        <v>934624.76830772893</v>
      </c>
      <c r="AH11" s="156">
        <f t="shared" si="7"/>
        <v>453779.25062666793</v>
      </c>
      <c r="AI11" s="7">
        <f t="shared" si="7"/>
        <v>175516.5189713607</v>
      </c>
      <c r="AJ11" s="7">
        <f t="shared" si="7"/>
        <v>89404.793381036332</v>
      </c>
      <c r="AK11" s="7">
        <f t="shared" si="7"/>
        <v>576621.88306405547</v>
      </c>
      <c r="AL11" s="7">
        <f t="shared" si="9"/>
        <v>178971.13304792985</v>
      </c>
      <c r="AM11" s="7">
        <f t="shared" si="9"/>
        <v>0</v>
      </c>
      <c r="AN11" s="7">
        <f t="shared" si="9"/>
        <v>0</v>
      </c>
      <c r="AO11" s="7">
        <f t="shared" si="9"/>
        <v>0</v>
      </c>
      <c r="AP11" s="7">
        <f t="shared" si="9"/>
        <v>0</v>
      </c>
      <c r="AQ11" s="7">
        <f t="shared" si="9"/>
        <v>0</v>
      </c>
      <c r="AR11" s="7">
        <f t="shared" si="9"/>
        <v>0</v>
      </c>
      <c r="AS11" s="7">
        <f t="shared" si="9"/>
        <v>0</v>
      </c>
      <c r="AT11" s="7">
        <f t="shared" si="9"/>
        <v>0</v>
      </c>
      <c r="AU11" s="7">
        <f t="shared" si="9"/>
        <v>0</v>
      </c>
      <c r="AV11" s="7">
        <f t="shared" si="9"/>
        <v>0</v>
      </c>
      <c r="AW11" s="7">
        <f t="shared" si="9"/>
        <v>0</v>
      </c>
      <c r="AX11" s="7">
        <f t="shared" si="9"/>
        <v>0</v>
      </c>
      <c r="AY11" s="7">
        <f t="shared" si="9"/>
        <v>0</v>
      </c>
      <c r="AZ11" s="7">
        <f t="shared" si="9"/>
        <v>0</v>
      </c>
    </row>
    <row r="12" spans="1:52" s="3" customFormat="1" x14ac:dyDescent="0.25">
      <c r="A12" s="316">
        <v>472684</v>
      </c>
      <c r="B12" s="8" t="s">
        <v>9</v>
      </c>
      <c r="C12" s="27">
        <f t="shared" si="10"/>
        <v>4.457137285701044E-2</v>
      </c>
      <c r="D12" s="18">
        <f t="shared" si="11"/>
        <v>33642047.997722484</v>
      </c>
      <c r="E12" s="14">
        <f t="shared" si="3"/>
        <v>2372436.7562810136</v>
      </c>
      <c r="F12" s="8">
        <f t="shared" si="3"/>
        <v>299350.01262712717</v>
      </c>
      <c r="G12" s="21">
        <f t="shared" si="3"/>
        <v>53993.277568729696</v>
      </c>
      <c r="H12" s="8">
        <f t="shared" si="3"/>
        <v>525957.9594370235</v>
      </c>
      <c r="I12" s="21">
        <f t="shared" si="3"/>
        <v>3716240.640890352</v>
      </c>
      <c r="J12" s="8">
        <f t="shared" si="12"/>
        <v>2919300.0851157201</v>
      </c>
      <c r="K12" s="21">
        <f t="shared" si="3"/>
        <v>2928813.2146822046</v>
      </c>
      <c r="L12" s="8">
        <f t="shared" si="3"/>
        <v>187346.92498349442</v>
      </c>
      <c r="M12" s="8">
        <f t="shared" si="3"/>
        <v>195738.36201873157</v>
      </c>
      <c r="N12" s="8">
        <f t="shared" si="3"/>
        <v>136572.72924232643</v>
      </c>
      <c r="O12" s="8">
        <f t="shared" si="4"/>
        <v>454134.24218613846</v>
      </c>
      <c r="P12" s="8">
        <f t="shared" si="4"/>
        <v>1253306.7703391411</v>
      </c>
      <c r="Q12" s="8">
        <f t="shared" si="4"/>
        <v>666448.14758136566</v>
      </c>
      <c r="R12" s="8">
        <f t="shared" si="4"/>
        <v>628526.45093794412</v>
      </c>
      <c r="S12" s="8">
        <f t="shared" si="5"/>
        <v>153231.93237253273</v>
      </c>
      <c r="T12" s="8">
        <f t="shared" si="5"/>
        <v>451224.33770924655</v>
      </c>
      <c r="U12" s="8">
        <f t="shared" si="5"/>
        <v>337505.27075231011</v>
      </c>
      <c r="V12" s="8">
        <f t="shared" si="6"/>
        <v>1532064.7070835994</v>
      </c>
      <c r="W12" s="8">
        <f t="shared" si="4"/>
        <v>908320.00745301577</v>
      </c>
      <c r="X12" s="8">
        <f t="shared" si="4"/>
        <v>1305450.9396089788</v>
      </c>
      <c r="Y12" s="8">
        <f t="shared" si="7"/>
        <v>478581.0771726268</v>
      </c>
      <c r="Z12" s="8">
        <f t="shared" si="7"/>
        <v>387835.7060607521</v>
      </c>
      <c r="AA12" s="8">
        <f t="shared" si="7"/>
        <v>1694208.2219166134</v>
      </c>
      <c r="AB12" s="8">
        <f t="shared" si="7"/>
        <v>170582.23781600085</v>
      </c>
      <c r="AC12" s="8">
        <f t="shared" si="7"/>
        <v>3773134.914723109</v>
      </c>
      <c r="AD12" s="8">
        <f t="shared" si="7"/>
        <v>1091690.6756925634</v>
      </c>
      <c r="AE12" s="8">
        <f t="shared" si="7"/>
        <v>284512.27284751198</v>
      </c>
      <c r="AF12" s="8">
        <f t="shared" si="8"/>
        <v>863877.35672081634</v>
      </c>
      <c r="AG12" s="159">
        <v>1558546.0499245997</v>
      </c>
      <c r="AH12" s="157">
        <f t="shared" si="7"/>
        <v>711964.28233456239</v>
      </c>
      <c r="AI12" s="8">
        <f t="shared" si="7"/>
        <v>275379.47646291432</v>
      </c>
      <c r="AJ12" s="8">
        <f t="shared" si="7"/>
        <v>140273.09417276067</v>
      </c>
      <c r="AK12" s="8">
        <f t="shared" si="7"/>
        <v>904700.21400748822</v>
      </c>
      <c r="AL12" s="8">
        <f t="shared" si="9"/>
        <v>280799.6489991658</v>
      </c>
      <c r="AM12" s="8">
        <f t="shared" si="9"/>
        <v>0</v>
      </c>
      <c r="AN12" s="8">
        <f t="shared" si="9"/>
        <v>0</v>
      </c>
      <c r="AO12" s="8">
        <f t="shared" si="9"/>
        <v>0</v>
      </c>
      <c r="AP12" s="8">
        <f t="shared" si="9"/>
        <v>0</v>
      </c>
      <c r="AQ12" s="8">
        <f t="shared" si="9"/>
        <v>0</v>
      </c>
      <c r="AR12" s="8">
        <f t="shared" si="9"/>
        <v>0</v>
      </c>
      <c r="AS12" s="8">
        <f t="shared" si="9"/>
        <v>0</v>
      </c>
      <c r="AT12" s="8">
        <f t="shared" si="9"/>
        <v>0</v>
      </c>
      <c r="AU12" s="8">
        <f t="shared" si="9"/>
        <v>0</v>
      </c>
      <c r="AV12" s="8">
        <f t="shared" si="9"/>
        <v>0</v>
      </c>
      <c r="AW12" s="8">
        <f t="shared" si="9"/>
        <v>0</v>
      </c>
      <c r="AX12" s="8">
        <f t="shared" si="9"/>
        <v>0</v>
      </c>
      <c r="AY12" s="8">
        <f t="shared" si="9"/>
        <v>0</v>
      </c>
      <c r="AZ12" s="8">
        <f t="shared" si="9"/>
        <v>0</v>
      </c>
    </row>
    <row r="13" spans="1:52" s="3" customFormat="1" x14ac:dyDescent="0.25">
      <c r="A13" s="315">
        <v>369811</v>
      </c>
      <c r="B13" s="7" t="s">
        <v>10</v>
      </c>
      <c r="C13" s="27">
        <f t="shared" si="10"/>
        <v>3.4871042742347716E-2</v>
      </c>
      <c r="D13" s="19">
        <f t="shared" si="11"/>
        <v>26412182.540611695</v>
      </c>
      <c r="E13" s="15">
        <f t="shared" si="3"/>
        <v>1856109.386560658</v>
      </c>
      <c r="F13" s="7">
        <f t="shared" si="3"/>
        <v>234200.70812561992</v>
      </c>
      <c r="G13" s="22">
        <f t="shared" si="3"/>
        <v>42242.402897008353</v>
      </c>
      <c r="H13" s="7">
        <f t="shared" si="3"/>
        <v>411490.63420248014</v>
      </c>
      <c r="I13" s="22">
        <f t="shared" si="3"/>
        <v>2907453.3253681143</v>
      </c>
      <c r="J13" s="7">
        <f t="shared" si="12"/>
        <v>2283955.63162013</v>
      </c>
      <c r="K13" s="22">
        <f t="shared" si="3"/>
        <v>2291398.3628276833</v>
      </c>
      <c r="L13" s="7">
        <f t="shared" si="3"/>
        <v>146573.51142638855</v>
      </c>
      <c r="M13" s="7">
        <f t="shared" si="3"/>
        <v>153138.67064785172</v>
      </c>
      <c r="N13" s="7">
        <f t="shared" si="3"/>
        <v>106849.60263904424</v>
      </c>
      <c r="O13" s="7">
        <f t="shared" si="4"/>
        <v>355298.33511838363</v>
      </c>
      <c r="P13" s="7">
        <f t="shared" si="4"/>
        <v>980542.2439640183</v>
      </c>
      <c r="Q13" s="7">
        <f t="shared" si="4"/>
        <v>521405.1161139629</v>
      </c>
      <c r="R13" s="7">
        <f t="shared" si="4"/>
        <v>491736.54142685613</v>
      </c>
      <c r="S13" s="7">
        <f t="shared" si="5"/>
        <v>119883.16537606245</v>
      </c>
      <c r="T13" s="7">
        <f t="shared" si="5"/>
        <v>353021.73027348967</v>
      </c>
      <c r="U13" s="7">
        <f t="shared" si="5"/>
        <v>264052.01293503179</v>
      </c>
      <c r="V13" s="7">
        <f t="shared" si="6"/>
        <v>1198632.4508366962</v>
      </c>
      <c r="W13" s="7">
        <f t="shared" si="4"/>
        <v>710636.98004630418</v>
      </c>
      <c r="X13" s="7">
        <f t="shared" si="4"/>
        <v>1021337.9708806223</v>
      </c>
      <c r="Y13" s="7">
        <f t="shared" si="7"/>
        <v>374424.66157154943</v>
      </c>
      <c r="Z13" s="7">
        <f t="shared" si="7"/>
        <v>303428.73948352976</v>
      </c>
      <c r="AA13" s="7">
        <f t="shared" si="7"/>
        <v>1325487.7185502467</v>
      </c>
      <c r="AB13" s="7">
        <f t="shared" si="7"/>
        <v>133457.42176374298</v>
      </c>
      <c r="AC13" s="7">
        <f t="shared" si="7"/>
        <v>2951965.3636439308</v>
      </c>
      <c r="AD13" s="7">
        <f t="shared" si="7"/>
        <v>854099.61087860528</v>
      </c>
      <c r="AE13" s="7">
        <f t="shared" si="7"/>
        <v>222592.1929534557</v>
      </c>
      <c r="AF13" s="7">
        <f t="shared" si="8"/>
        <v>675866.64487539628</v>
      </c>
      <c r="AG13" s="68">
        <v>1311201.8879619739</v>
      </c>
      <c r="AH13" s="156">
        <f t="shared" si="7"/>
        <v>557015.30666243588</v>
      </c>
      <c r="AI13" s="7">
        <f t="shared" si="7"/>
        <v>215447.02077968966</v>
      </c>
      <c r="AJ13" s="7">
        <f t="shared" si="7"/>
        <v>109744.635378229</v>
      </c>
      <c r="AK13" s="7">
        <f t="shared" si="7"/>
        <v>707804.98354571604</v>
      </c>
      <c r="AL13" s="7">
        <f t="shared" si="9"/>
        <v>219687.56927679063</v>
      </c>
      <c r="AM13" s="7">
        <f t="shared" si="9"/>
        <v>0</v>
      </c>
      <c r="AN13" s="7">
        <f t="shared" si="9"/>
        <v>0</v>
      </c>
      <c r="AO13" s="7">
        <f t="shared" si="9"/>
        <v>0</v>
      </c>
      <c r="AP13" s="7">
        <f t="shared" si="9"/>
        <v>0</v>
      </c>
      <c r="AQ13" s="7">
        <f t="shared" si="9"/>
        <v>0</v>
      </c>
      <c r="AR13" s="7">
        <f t="shared" si="9"/>
        <v>0</v>
      </c>
      <c r="AS13" s="7">
        <f t="shared" si="9"/>
        <v>0</v>
      </c>
      <c r="AT13" s="7">
        <f t="shared" si="9"/>
        <v>0</v>
      </c>
      <c r="AU13" s="7">
        <f t="shared" si="9"/>
        <v>0</v>
      </c>
      <c r="AV13" s="7">
        <f t="shared" si="9"/>
        <v>0</v>
      </c>
      <c r="AW13" s="7">
        <f t="shared" si="9"/>
        <v>0</v>
      </c>
      <c r="AX13" s="7">
        <f t="shared" si="9"/>
        <v>0</v>
      </c>
      <c r="AY13" s="7">
        <f t="shared" si="9"/>
        <v>0</v>
      </c>
      <c r="AZ13" s="7">
        <f t="shared" si="9"/>
        <v>0</v>
      </c>
    </row>
    <row r="14" spans="1:52" s="3" customFormat="1" x14ac:dyDescent="0.25">
      <c r="A14" s="316">
        <v>203128</v>
      </c>
      <c r="B14" s="8" t="s">
        <v>11</v>
      </c>
      <c r="C14" s="27">
        <f t="shared" si="10"/>
        <v>1.915379794048205E-2</v>
      </c>
      <c r="D14" s="18">
        <f t="shared" si="11"/>
        <v>14452179.817342078</v>
      </c>
      <c r="E14" s="14">
        <f t="shared" si="3"/>
        <v>1019514.7993793946</v>
      </c>
      <c r="F14" s="8">
        <f t="shared" si="3"/>
        <v>128640.63383766552</v>
      </c>
      <c r="G14" s="21">
        <f t="shared" si="3"/>
        <v>23202.703044699894</v>
      </c>
      <c r="H14" s="8">
        <f t="shared" si="3"/>
        <v>226021.58817417917</v>
      </c>
      <c r="I14" s="21">
        <f t="shared" si="3"/>
        <v>1596991.9204008922</v>
      </c>
      <c r="J14" s="8">
        <f t="shared" si="12"/>
        <v>1254520.1184922399</v>
      </c>
      <c r="K14" s="21">
        <f t="shared" si="3"/>
        <v>1258608.2259436892</v>
      </c>
      <c r="L14" s="8">
        <f t="shared" si="3"/>
        <v>80509.190448687194</v>
      </c>
      <c r="M14" s="8">
        <f t="shared" si="3"/>
        <v>84115.269398035278</v>
      </c>
      <c r="N14" s="8">
        <f t="shared" si="3"/>
        <v>58689.833684946578</v>
      </c>
      <c r="O14" s="8">
        <f t="shared" si="4"/>
        <v>195156.55352579299</v>
      </c>
      <c r="P14" s="8">
        <f t="shared" si="4"/>
        <v>538587.50802956941</v>
      </c>
      <c r="Q14" s="8">
        <f t="shared" si="4"/>
        <v>286394.88394341175</v>
      </c>
      <c r="R14" s="8">
        <f t="shared" si="4"/>
        <v>270098.67252989887</v>
      </c>
      <c r="S14" s="8">
        <f t="shared" si="5"/>
        <v>65848.846076803587</v>
      </c>
      <c r="T14" s="8">
        <f t="shared" si="5"/>
        <v>193906.07101193155</v>
      </c>
      <c r="U14" s="8">
        <f t="shared" si="5"/>
        <v>145037.2143702246</v>
      </c>
      <c r="V14" s="8">
        <f t="shared" si="6"/>
        <v>658379.04354807315</v>
      </c>
      <c r="W14" s="8">
        <f t="shared" si="4"/>
        <v>390335.24822908366</v>
      </c>
      <c r="X14" s="8">
        <f t="shared" si="4"/>
        <v>560995.58787877869</v>
      </c>
      <c r="Y14" s="8">
        <f t="shared" si="7"/>
        <v>205662.16974537182</v>
      </c>
      <c r="Z14" s="8">
        <f t="shared" si="7"/>
        <v>166665.87255060134</v>
      </c>
      <c r="AA14" s="8">
        <f t="shared" si="7"/>
        <v>728057.4923235774</v>
      </c>
      <c r="AB14" s="8">
        <f t="shared" si="7"/>
        <v>73304.84806570271</v>
      </c>
      <c r="AC14" s="8">
        <f t="shared" si="7"/>
        <v>1621441.2778047824</v>
      </c>
      <c r="AD14" s="8">
        <f t="shared" si="7"/>
        <v>469135.70920970256</v>
      </c>
      <c r="AE14" s="8">
        <f t="shared" si="7"/>
        <v>122264.3646896646</v>
      </c>
      <c r="AF14" s="8">
        <f t="shared" si="8"/>
        <v>371236.76645705372</v>
      </c>
      <c r="AG14" s="159">
        <v>664834.39491972583</v>
      </c>
      <c r="AH14" s="157">
        <f t="shared" si="7"/>
        <v>305954.6774209725</v>
      </c>
      <c r="AI14" s="8">
        <f t="shared" si="7"/>
        <v>118339.69902717009</v>
      </c>
      <c r="AJ14" s="8">
        <f t="shared" si="7"/>
        <v>60280.003285756502</v>
      </c>
      <c r="AK14" s="8">
        <f t="shared" si="7"/>
        <v>388779.70286896336</v>
      </c>
      <c r="AL14" s="8">
        <f t="shared" si="9"/>
        <v>120668.92702503692</v>
      </c>
      <c r="AM14" s="8">
        <f t="shared" si="9"/>
        <v>0</v>
      </c>
      <c r="AN14" s="8">
        <f t="shared" si="9"/>
        <v>0</v>
      </c>
      <c r="AO14" s="8">
        <f t="shared" si="9"/>
        <v>0</v>
      </c>
      <c r="AP14" s="8">
        <f t="shared" si="9"/>
        <v>0</v>
      </c>
      <c r="AQ14" s="8">
        <f t="shared" si="9"/>
        <v>0</v>
      </c>
      <c r="AR14" s="8">
        <f t="shared" si="9"/>
        <v>0</v>
      </c>
      <c r="AS14" s="8">
        <f t="shared" si="9"/>
        <v>0</v>
      </c>
      <c r="AT14" s="8">
        <f t="shared" si="9"/>
        <v>0</v>
      </c>
      <c r="AU14" s="8">
        <f t="shared" si="9"/>
        <v>0</v>
      </c>
      <c r="AV14" s="8">
        <f t="shared" si="9"/>
        <v>0</v>
      </c>
      <c r="AW14" s="8">
        <f t="shared" si="9"/>
        <v>0</v>
      </c>
      <c r="AX14" s="8">
        <f t="shared" si="9"/>
        <v>0</v>
      </c>
      <c r="AY14" s="8">
        <f t="shared" si="9"/>
        <v>0</v>
      </c>
      <c r="AZ14" s="8">
        <f t="shared" si="9"/>
        <v>0</v>
      </c>
    </row>
    <row r="15" spans="1:52" s="3" customFormat="1" x14ac:dyDescent="0.25">
      <c r="A15" s="315">
        <v>245819</v>
      </c>
      <c r="B15" s="7" t="s">
        <v>111</v>
      </c>
      <c r="C15" s="27">
        <f t="shared" si="10"/>
        <v>2.3179312827041849E-2</v>
      </c>
      <c r="D15" s="19">
        <f t="shared" si="11"/>
        <v>17442678.027416416</v>
      </c>
      <c r="E15" s="15">
        <f t="shared" si="3"/>
        <v>1233784.1581103709</v>
      </c>
      <c r="F15" s="7">
        <f t="shared" si="3"/>
        <v>155676.77508438571</v>
      </c>
      <c r="G15" s="22">
        <f t="shared" si="3"/>
        <v>28079.168109492948</v>
      </c>
      <c r="H15" s="7">
        <f t="shared" si="3"/>
        <v>273524.08719324047</v>
      </c>
      <c r="I15" s="22">
        <f t="shared" si="3"/>
        <v>1932628.4750552701</v>
      </c>
      <c r="J15" s="7">
        <f t="shared" si="12"/>
        <v>1518180.0687627699</v>
      </c>
      <c r="K15" s="22">
        <f t="shared" si="3"/>
        <v>1523127.3654703032</v>
      </c>
      <c r="L15" s="7">
        <f t="shared" si="3"/>
        <v>97429.643805412532</v>
      </c>
      <c r="M15" s="7">
        <f t="shared" si="3"/>
        <v>101793.6050576761</v>
      </c>
      <c r="N15" s="7">
        <f t="shared" si="3"/>
        <v>71024.557060572071</v>
      </c>
      <c r="O15" s="7">
        <f t="shared" si="4"/>
        <v>236172.21077919786</v>
      </c>
      <c r="P15" s="7">
        <f t="shared" si="4"/>
        <v>651781.35282344511</v>
      </c>
      <c r="Q15" s="7">
        <f t="shared" si="4"/>
        <v>346585.91615181329</v>
      </c>
      <c r="R15" s="7">
        <f t="shared" si="4"/>
        <v>326864.76301951089</v>
      </c>
      <c r="S15" s="7">
        <f t="shared" si="5"/>
        <v>79688.164574818744</v>
      </c>
      <c r="T15" s="7">
        <f t="shared" si="5"/>
        <v>234658.9168902465</v>
      </c>
      <c r="U15" s="7">
        <f t="shared" si="5"/>
        <v>175519.39171002639</v>
      </c>
      <c r="V15" s="7">
        <f t="shared" si="6"/>
        <v>796749.23253290425</v>
      </c>
      <c r="W15" s="7">
        <f t="shared" si="4"/>
        <v>472371.21610228583</v>
      </c>
      <c r="X15" s="7">
        <f t="shared" si="4"/>
        <v>678898.89339122875</v>
      </c>
      <c r="Y15" s="7">
        <f t="shared" si="7"/>
        <v>248885.77106375073</v>
      </c>
      <c r="Z15" s="7">
        <f t="shared" si="7"/>
        <v>201693.70113680177</v>
      </c>
      <c r="AA15" s="7">
        <f t="shared" si="7"/>
        <v>881071.85964263661</v>
      </c>
      <c r="AB15" s="7">
        <f t="shared" si="7"/>
        <v>88711.179387691387</v>
      </c>
      <c r="AC15" s="7">
        <f t="shared" si="7"/>
        <v>1962216.304343536</v>
      </c>
      <c r="AD15" s="7">
        <f t="shared" si="7"/>
        <v>567733.01023108524</v>
      </c>
      <c r="AE15" s="7">
        <f t="shared" si="7"/>
        <v>147960.41837486048</v>
      </c>
      <c r="AF15" s="7">
        <f t="shared" si="8"/>
        <v>449258.84513068851</v>
      </c>
      <c r="AG15" s="68">
        <v>757674.16583928489</v>
      </c>
      <c r="AH15" s="156">
        <f t="shared" si="7"/>
        <v>370256.55177496967</v>
      </c>
      <c r="AI15" s="7">
        <f t="shared" si="7"/>
        <v>143210.91368575444</v>
      </c>
      <c r="AJ15" s="7">
        <f t="shared" si="7"/>
        <v>72948.929382957431</v>
      </c>
      <c r="AK15" s="7">
        <f t="shared" si="7"/>
        <v>470488.74492706917</v>
      </c>
      <c r="AL15" s="7">
        <f t="shared" si="9"/>
        <v>146029.67081036366</v>
      </c>
      <c r="AM15" s="7">
        <f t="shared" si="9"/>
        <v>0</v>
      </c>
      <c r="AN15" s="7">
        <f t="shared" si="9"/>
        <v>0</v>
      </c>
      <c r="AO15" s="7">
        <f t="shared" si="9"/>
        <v>0</v>
      </c>
      <c r="AP15" s="7">
        <f t="shared" si="9"/>
        <v>0</v>
      </c>
      <c r="AQ15" s="7">
        <f t="shared" si="9"/>
        <v>0</v>
      </c>
      <c r="AR15" s="7">
        <f t="shared" si="9"/>
        <v>0</v>
      </c>
      <c r="AS15" s="7">
        <f t="shared" si="9"/>
        <v>0</v>
      </c>
      <c r="AT15" s="7">
        <f t="shared" si="9"/>
        <v>0</v>
      </c>
      <c r="AU15" s="7">
        <f t="shared" si="9"/>
        <v>0</v>
      </c>
      <c r="AV15" s="7">
        <f t="shared" si="9"/>
        <v>0</v>
      </c>
      <c r="AW15" s="7">
        <f t="shared" si="9"/>
        <v>0</v>
      </c>
      <c r="AX15" s="7">
        <f t="shared" si="9"/>
        <v>0</v>
      </c>
      <c r="AY15" s="7">
        <f t="shared" si="9"/>
        <v>0</v>
      </c>
      <c r="AZ15" s="7">
        <f t="shared" si="9"/>
        <v>0</v>
      </c>
    </row>
    <row r="16" spans="1:52" s="3" customFormat="1" x14ac:dyDescent="0.25">
      <c r="A16" s="316">
        <v>61017</v>
      </c>
      <c r="B16" s="8" t="s">
        <v>13</v>
      </c>
      <c r="C16" s="27">
        <f t="shared" si="10"/>
        <v>5.7535509084635957E-3</v>
      </c>
      <c r="D16" s="18">
        <f t="shared" si="11"/>
        <v>4289170.3342456575</v>
      </c>
      <c r="E16" s="14">
        <f t="shared" si="3"/>
        <v>306248.9391601971</v>
      </c>
      <c r="F16" s="8">
        <f t="shared" si="3"/>
        <v>38641.967404163071</v>
      </c>
      <c r="G16" s="21">
        <f t="shared" si="3"/>
        <v>6969.7891559925447</v>
      </c>
      <c r="H16" s="8">
        <f t="shared" si="3"/>
        <v>67893.93508341485</v>
      </c>
      <c r="I16" s="21">
        <f t="shared" si="3"/>
        <v>479715.52915945242</v>
      </c>
      <c r="J16" s="8">
        <f t="shared" si="12"/>
        <v>376841.46976310998</v>
      </c>
      <c r="K16" s="21">
        <f t="shared" si="3"/>
        <v>378069.4838840834</v>
      </c>
      <c r="L16" s="8">
        <f t="shared" si="3"/>
        <v>24183.910015396923</v>
      </c>
      <c r="M16" s="8">
        <f t="shared" si="3"/>
        <v>25267.129065711859</v>
      </c>
      <c r="N16" s="8">
        <f t="shared" si="3"/>
        <v>17629.66002695042</v>
      </c>
      <c r="O16" s="8">
        <f t="shared" si="4"/>
        <v>58622.481521421527</v>
      </c>
      <c r="P16" s="8">
        <f t="shared" si="4"/>
        <v>161784.65783860543</v>
      </c>
      <c r="Q16" s="8">
        <f t="shared" si="4"/>
        <v>86029.285148158582</v>
      </c>
      <c r="R16" s="8">
        <f t="shared" si="4"/>
        <v>81134.115935552167</v>
      </c>
      <c r="S16" s="8">
        <f t="shared" si="5"/>
        <v>19780.133910973989</v>
      </c>
      <c r="T16" s="8">
        <f t="shared" si="5"/>
        <v>58246.85289539121</v>
      </c>
      <c r="U16" s="8">
        <f t="shared" si="5"/>
        <v>43567.286190126397</v>
      </c>
      <c r="V16" s="8">
        <f t="shared" si="6"/>
        <v>197768.47160496228</v>
      </c>
      <c r="W16" s="8">
        <f t="shared" si="4"/>
        <v>117251.61396357961</v>
      </c>
      <c r="X16" s="8">
        <f t="shared" si="4"/>
        <v>168515.75255799023</v>
      </c>
      <c r="Y16" s="8">
        <f t="shared" si="7"/>
        <v>61778.23151585873</v>
      </c>
      <c r="Z16" s="8">
        <f t="shared" si="7"/>
        <v>50064.252813103274</v>
      </c>
      <c r="AA16" s="8">
        <f t="shared" si="7"/>
        <v>218698.96818315412</v>
      </c>
      <c r="AB16" s="8">
        <f t="shared" si="7"/>
        <v>22019.81959367976</v>
      </c>
      <c r="AC16" s="8">
        <f t="shared" si="7"/>
        <v>487059.79701377649</v>
      </c>
      <c r="AD16" s="8">
        <f t="shared" si="7"/>
        <v>140922.2439488816</v>
      </c>
      <c r="AE16" s="8">
        <f t="shared" si="7"/>
        <v>36726.619374331771</v>
      </c>
      <c r="AF16" s="8">
        <f t="shared" si="8"/>
        <v>111514.67931013966</v>
      </c>
      <c r="AG16" s="159">
        <v>147631.71997315495</v>
      </c>
      <c r="AH16" s="157">
        <f t="shared" si="7"/>
        <v>91904.791816960147</v>
      </c>
      <c r="AI16" s="8">
        <f t="shared" si="7"/>
        <v>35547.701033539626</v>
      </c>
      <c r="AJ16" s="8">
        <f t="shared" si="7"/>
        <v>18107.326220348768</v>
      </c>
      <c r="AK16" s="8">
        <f t="shared" si="7"/>
        <v>116784.34844017337</v>
      </c>
      <c r="AL16" s="8">
        <f t="shared" si="9"/>
        <v>36247.370723320651</v>
      </c>
      <c r="AM16" s="8">
        <f t="shared" si="9"/>
        <v>0</v>
      </c>
      <c r="AN16" s="8">
        <f t="shared" si="9"/>
        <v>0</v>
      </c>
      <c r="AO16" s="8">
        <f t="shared" si="9"/>
        <v>0</v>
      </c>
      <c r="AP16" s="8">
        <f t="shared" si="9"/>
        <v>0</v>
      </c>
      <c r="AQ16" s="8">
        <f t="shared" si="9"/>
        <v>0</v>
      </c>
      <c r="AR16" s="8">
        <f t="shared" si="9"/>
        <v>0</v>
      </c>
      <c r="AS16" s="8">
        <f t="shared" si="9"/>
        <v>0</v>
      </c>
      <c r="AT16" s="8">
        <f t="shared" si="9"/>
        <v>0</v>
      </c>
      <c r="AU16" s="8">
        <f t="shared" si="9"/>
        <v>0</v>
      </c>
      <c r="AV16" s="8">
        <f t="shared" si="9"/>
        <v>0</v>
      </c>
      <c r="AW16" s="8">
        <f t="shared" si="9"/>
        <v>0</v>
      </c>
      <c r="AX16" s="8">
        <f t="shared" si="9"/>
        <v>0</v>
      </c>
      <c r="AY16" s="8">
        <f t="shared" si="9"/>
        <v>0</v>
      </c>
      <c r="AZ16" s="8">
        <f t="shared" si="9"/>
        <v>0</v>
      </c>
    </row>
    <row r="17" spans="1:52" s="3" customFormat="1" x14ac:dyDescent="0.25">
      <c r="A17" s="315">
        <v>156878</v>
      </c>
      <c r="B17" s="7" t="s">
        <v>112</v>
      </c>
      <c r="C17" s="27">
        <f t="shared" si="10"/>
        <v>1.4792689896552632E-2</v>
      </c>
      <c r="D17" s="19">
        <f t="shared" si="11"/>
        <v>11088266.581629286</v>
      </c>
      <c r="E17" s="15">
        <f t="shared" si="3"/>
        <v>787382.55039699434</v>
      </c>
      <c r="F17" s="7">
        <f t="shared" si="3"/>
        <v>99350.583647676787</v>
      </c>
      <c r="G17" s="22">
        <f t="shared" si="3"/>
        <v>17919.704069583859</v>
      </c>
      <c r="H17" s="7">
        <f t="shared" si="3"/>
        <v>174558.97123778544</v>
      </c>
      <c r="I17" s="22">
        <f t="shared" si="3"/>
        <v>1233374.5150282145</v>
      </c>
      <c r="J17" s="7">
        <f t="shared" si="12"/>
        <v>968879.75635473989</v>
      </c>
      <c r="K17" s="22">
        <f t="shared" si="3"/>
        <v>972037.04693392396</v>
      </c>
      <c r="L17" s="7">
        <f t="shared" si="3"/>
        <v>62178.137820532611</v>
      </c>
      <c r="M17" s="7">
        <f t="shared" si="3"/>
        <v>64963.152458671277</v>
      </c>
      <c r="N17" s="7">
        <f t="shared" si="3"/>
        <v>45326.807376762677</v>
      </c>
      <c r="O17" s="7">
        <f t="shared" si="4"/>
        <v>150721.56376284585</v>
      </c>
      <c r="P17" s="7">
        <f t="shared" si="4"/>
        <v>415957.08658906113</v>
      </c>
      <c r="Q17" s="7">
        <f t="shared" si="4"/>
        <v>221185.93499308094</v>
      </c>
      <c r="R17" s="7">
        <f t="shared" si="4"/>
        <v>208600.19076220648</v>
      </c>
      <c r="S17" s="7">
        <f t="shared" si="5"/>
        <v>50855.791790579307</v>
      </c>
      <c r="T17" s="7">
        <f t="shared" si="5"/>
        <v>149755.80229318357</v>
      </c>
      <c r="U17" s="7">
        <f t="shared" si="5"/>
        <v>112013.84405878113</v>
      </c>
      <c r="V17" s="7">
        <f t="shared" si="6"/>
        <v>508473.41377719759</v>
      </c>
      <c r="W17" s="7">
        <f t="shared" si="4"/>
        <v>301460.22740184609</v>
      </c>
      <c r="X17" s="7">
        <f t="shared" si="4"/>
        <v>433263.09438013</v>
      </c>
      <c r="Y17" s="7">
        <f t="shared" si="7"/>
        <v>158835.16730984621</v>
      </c>
      <c r="Z17" s="7">
        <f t="shared" si="7"/>
        <v>128717.89587842759</v>
      </c>
      <c r="AA17" s="7">
        <f t="shared" si="7"/>
        <v>562286.85006861773</v>
      </c>
      <c r="AB17" s="7">
        <f t="shared" si="7"/>
        <v>56614.144553440739</v>
      </c>
      <c r="AC17" s="7">
        <f t="shared" si="7"/>
        <v>1252257.0240412876</v>
      </c>
      <c r="AD17" s="7">
        <f t="shared" si="7"/>
        <v>362318.69456401735</v>
      </c>
      <c r="AE17" s="7">
        <f t="shared" si="7"/>
        <v>94426.12049439369</v>
      </c>
      <c r="AF17" s="7">
        <f t="shared" si="8"/>
        <v>286710.25879371469</v>
      </c>
      <c r="AG17" s="68">
        <v>440147.29143407004</v>
      </c>
      <c r="AH17" s="156">
        <f t="shared" si="7"/>
        <v>236292.17973124003</v>
      </c>
      <c r="AI17" s="7">
        <f t="shared" si="7"/>
        <v>91395.057815684646</v>
      </c>
      <c r="AJ17" s="7">
        <f t="shared" si="7"/>
        <v>46554.912938949376</v>
      </c>
      <c r="AK17" s="7">
        <f t="shared" si="7"/>
        <v>300258.86252351833</v>
      </c>
      <c r="AL17" s="7">
        <f t="shared" si="9"/>
        <v>93193.946348281577</v>
      </c>
      <c r="AM17" s="7">
        <f t="shared" si="9"/>
        <v>0</v>
      </c>
      <c r="AN17" s="7">
        <f t="shared" si="9"/>
        <v>0</v>
      </c>
      <c r="AO17" s="7">
        <f t="shared" si="9"/>
        <v>0</v>
      </c>
      <c r="AP17" s="7">
        <f t="shared" si="9"/>
        <v>0</v>
      </c>
      <c r="AQ17" s="7">
        <f t="shared" si="9"/>
        <v>0</v>
      </c>
      <c r="AR17" s="7">
        <f t="shared" si="9"/>
        <v>0</v>
      </c>
      <c r="AS17" s="7">
        <f t="shared" si="9"/>
        <v>0</v>
      </c>
      <c r="AT17" s="7">
        <f t="shared" si="9"/>
        <v>0</v>
      </c>
      <c r="AU17" s="7">
        <f t="shared" si="9"/>
        <v>0</v>
      </c>
      <c r="AV17" s="7">
        <f t="shared" si="9"/>
        <v>0</v>
      </c>
      <c r="AW17" s="7">
        <f t="shared" si="9"/>
        <v>0</v>
      </c>
      <c r="AX17" s="7">
        <f t="shared" si="9"/>
        <v>0</v>
      </c>
      <c r="AY17" s="7">
        <f t="shared" si="9"/>
        <v>0</v>
      </c>
      <c r="AZ17" s="7">
        <f t="shared" si="9"/>
        <v>0</v>
      </c>
    </row>
    <row r="18" spans="1:52" s="3" customFormat="1" x14ac:dyDescent="0.25">
      <c r="A18" s="316">
        <v>1432371</v>
      </c>
      <c r="B18" s="8" t="s">
        <v>15</v>
      </c>
      <c r="C18" s="27">
        <f t="shared" si="10"/>
        <v>0.13506431762143187</v>
      </c>
      <c r="D18" s="18">
        <f t="shared" si="11"/>
        <v>102257991.74803294</v>
      </c>
      <c r="E18" s="14">
        <f t="shared" si="3"/>
        <v>7189178.4131279923</v>
      </c>
      <c r="F18" s="8">
        <f t="shared" si="3"/>
        <v>907118.23742020212</v>
      </c>
      <c r="G18" s="21">
        <f t="shared" si="3"/>
        <v>163615.44918888502</v>
      </c>
      <c r="H18" s="8">
        <f t="shared" si="3"/>
        <v>1593806.7045145782</v>
      </c>
      <c r="I18" s="21">
        <f t="shared" si="3"/>
        <v>11261297.871374436</v>
      </c>
      <c r="J18" s="8">
        <f t="shared" si="12"/>
        <v>8846334.5114649292</v>
      </c>
      <c r="K18" s="21">
        <f t="shared" si="3"/>
        <v>8875162.0810680371</v>
      </c>
      <c r="L18" s="8">
        <f t="shared" si="3"/>
        <v>567716.06884415983</v>
      </c>
      <c r="M18" s="8">
        <f t="shared" si="3"/>
        <v>593144.58146062191</v>
      </c>
      <c r="N18" s="8">
        <f t="shared" si="3"/>
        <v>413855.38067199307</v>
      </c>
      <c r="O18" s="8">
        <f t="shared" si="4"/>
        <v>1376159.7993890238</v>
      </c>
      <c r="P18" s="8">
        <f t="shared" si="4"/>
        <v>3797886.6894954043</v>
      </c>
      <c r="Q18" s="8">
        <f t="shared" si="4"/>
        <v>2019533.1333391194</v>
      </c>
      <c r="R18" s="8">
        <f t="shared" si="4"/>
        <v>1904619.2827691098</v>
      </c>
      <c r="S18" s="8">
        <f t="shared" si="5"/>
        <v>464337.64672461321</v>
      </c>
      <c r="T18" s="8">
        <f t="shared" si="5"/>
        <v>1367341.9363230641</v>
      </c>
      <c r="U18" s="8">
        <f t="shared" si="5"/>
        <v>1022739.8477053532</v>
      </c>
      <c r="V18" s="8">
        <f t="shared" si="6"/>
        <v>4642604.9042278612</v>
      </c>
      <c r="W18" s="8">
        <f t="shared" si="4"/>
        <v>2752475.7288071602</v>
      </c>
      <c r="X18" s="8">
        <f t="shared" si="4"/>
        <v>3955898.7988141179</v>
      </c>
      <c r="Y18" s="8">
        <f t="shared" si="7"/>
        <v>1450240.8714719191</v>
      </c>
      <c r="Z18" s="8">
        <f t="shared" si="7"/>
        <v>1175255.8117599613</v>
      </c>
      <c r="AA18" s="8">
        <f t="shared" si="7"/>
        <v>5133947.2565919757</v>
      </c>
      <c r="AB18" s="8">
        <f t="shared" si="7"/>
        <v>516914.15525539883</v>
      </c>
      <c r="AC18" s="8">
        <f t="shared" si="7"/>
        <v>11433704.189134505</v>
      </c>
      <c r="AD18" s="8">
        <f t="shared" si="7"/>
        <v>3308142.5748119946</v>
      </c>
      <c r="AE18" s="8">
        <f t="shared" si="7"/>
        <v>862155.53894539189</v>
      </c>
      <c r="AF18" s="8">
        <f t="shared" si="8"/>
        <v>2617801.4769350188</v>
      </c>
      <c r="AG18" s="159">
        <v>5035581.4941017637</v>
      </c>
      <c r="AH18" s="157">
        <f t="shared" si="7"/>
        <v>2157460.356288428</v>
      </c>
      <c r="AI18" s="8">
        <f t="shared" si="7"/>
        <v>834480.49030781898</v>
      </c>
      <c r="AJ18" s="8">
        <f t="shared" si="7"/>
        <v>425068.57048965344</v>
      </c>
      <c r="AK18" s="8">
        <f t="shared" si="7"/>
        <v>2741506.6941934144</v>
      </c>
      <c r="AL18" s="8">
        <f t="shared" si="9"/>
        <v>850905.20101502084</v>
      </c>
      <c r="AM18" s="8">
        <f t="shared" si="9"/>
        <v>0</v>
      </c>
      <c r="AN18" s="8">
        <f t="shared" si="9"/>
        <v>0</v>
      </c>
      <c r="AO18" s="8">
        <f t="shared" si="9"/>
        <v>0</v>
      </c>
      <c r="AP18" s="8">
        <f t="shared" si="9"/>
        <v>0</v>
      </c>
      <c r="AQ18" s="8">
        <f t="shared" si="9"/>
        <v>0</v>
      </c>
      <c r="AR18" s="8">
        <f t="shared" si="9"/>
        <v>0</v>
      </c>
      <c r="AS18" s="8">
        <f t="shared" si="9"/>
        <v>0</v>
      </c>
      <c r="AT18" s="8">
        <f t="shared" si="9"/>
        <v>0</v>
      </c>
      <c r="AU18" s="8">
        <f t="shared" si="9"/>
        <v>0</v>
      </c>
      <c r="AV18" s="8">
        <f t="shared" si="9"/>
        <v>0</v>
      </c>
      <c r="AW18" s="8">
        <f t="shared" si="9"/>
        <v>0</v>
      </c>
      <c r="AX18" s="8">
        <f t="shared" si="9"/>
        <v>0</v>
      </c>
      <c r="AY18" s="8">
        <f t="shared" si="9"/>
        <v>0</v>
      </c>
      <c r="AZ18" s="8">
        <f t="shared" si="9"/>
        <v>0</v>
      </c>
    </row>
    <row r="19" spans="1:52" s="3" customFormat="1" x14ac:dyDescent="0.25">
      <c r="A19" s="315">
        <v>346013</v>
      </c>
      <c r="B19" s="7" t="s">
        <v>16</v>
      </c>
      <c r="C19" s="27">
        <f t="shared" si="10"/>
        <v>3.2627028704954583E-2</v>
      </c>
      <c r="D19" s="19">
        <f t="shared" si="11"/>
        <v>24986037.082218748</v>
      </c>
      <c r="E19" s="15">
        <f t="shared" ref="E19:N29" si="13">E$4*$A19/$A$8</f>
        <v>1736665.4241545354</v>
      </c>
      <c r="F19" s="7">
        <f t="shared" si="13"/>
        <v>219129.47321921232</v>
      </c>
      <c r="G19" s="22">
        <f t="shared" si="13"/>
        <v>39524.028635174596</v>
      </c>
      <c r="H19" s="7">
        <f t="shared" si="13"/>
        <v>385010.47511378175</v>
      </c>
      <c r="I19" s="22">
        <f t="shared" si="13"/>
        <v>2720353.4980587312</v>
      </c>
      <c r="J19" s="7">
        <f t="shared" si="12"/>
        <v>2136978.9972817898</v>
      </c>
      <c r="K19" s="22">
        <f t="shared" si="13"/>
        <v>2143942.7754098587</v>
      </c>
      <c r="L19" s="7">
        <f t="shared" si="13"/>
        <v>137141.24352487887</v>
      </c>
      <c r="M19" s="7">
        <f t="shared" si="13"/>
        <v>143283.92299546287</v>
      </c>
      <c r="N19" s="7">
        <f t="shared" si="13"/>
        <v>99973.639394024547</v>
      </c>
      <c r="O19" s="7">
        <f t="shared" ref="O19:X29" si="14">O$4*$A19/$A$8</f>
        <v>332434.25108857569</v>
      </c>
      <c r="P19" s="7">
        <f t="shared" si="14"/>
        <v>917442.59489501908</v>
      </c>
      <c r="Q19" s="7">
        <f t="shared" si="14"/>
        <v>487851.76331136882</v>
      </c>
      <c r="R19" s="7">
        <f t="shared" si="14"/>
        <v>460092.41452723352</v>
      </c>
      <c r="S19" s="7">
        <f t="shared" si="5"/>
        <v>112168.46903220158</v>
      </c>
      <c r="T19" s="7">
        <f t="shared" si="5"/>
        <v>330304.14984173264</v>
      </c>
      <c r="U19" s="7">
        <f t="shared" si="5"/>
        <v>247059.79311510242</v>
      </c>
      <c r="V19" s="7">
        <f t="shared" si="6"/>
        <v>1121498.306462917</v>
      </c>
      <c r="W19" s="7">
        <f t="shared" si="14"/>
        <v>664906.21797826956</v>
      </c>
      <c r="X19" s="7">
        <f t="shared" si="14"/>
        <v>955613.04373941489</v>
      </c>
      <c r="Y19" s="7">
        <f t="shared" ref="Y19:AN29" si="15">Y$4*$A19/$A$8</f>
        <v>350329.76418861671</v>
      </c>
      <c r="Z19" s="7">
        <f t="shared" si="15"/>
        <v>283902.55680581322</v>
      </c>
      <c r="AA19" s="7">
        <f t="shared" si="15"/>
        <v>1240190.2105635756</v>
      </c>
      <c r="AB19" s="7">
        <f t="shared" si="15"/>
        <v>124869.19771650383</v>
      </c>
      <c r="AC19" s="7">
        <f t="shared" si="15"/>
        <v>2762001.1069722841</v>
      </c>
      <c r="AD19" s="7">
        <f t="shared" si="15"/>
        <v>799136.77164535085</v>
      </c>
      <c r="AE19" s="7">
        <f t="shared" si="15"/>
        <v>208267.98678353016</v>
      </c>
      <c r="AF19" s="7">
        <f t="shared" si="8"/>
        <v>632373.41613221483</v>
      </c>
      <c r="AG19" s="68">
        <v>1500349.4781039706</v>
      </c>
      <c r="AH19" s="156">
        <f t="shared" si="15"/>
        <v>521170.37433767359</v>
      </c>
      <c r="AI19" s="7">
        <f t="shared" si="15"/>
        <v>201582.61923264249</v>
      </c>
      <c r="AJ19" s="7">
        <f t="shared" si="15"/>
        <v>102682.37159286</v>
      </c>
      <c r="AK19" s="7">
        <f t="shared" si="15"/>
        <v>662256.46552321012</v>
      </c>
      <c r="AL19" s="7">
        <f t="shared" si="15"/>
        <v>205550.28084121388</v>
      </c>
      <c r="AM19" s="7">
        <f t="shared" si="15"/>
        <v>0</v>
      </c>
      <c r="AN19" s="7">
        <f t="shared" si="15"/>
        <v>0</v>
      </c>
      <c r="AO19" s="7">
        <f t="shared" si="9"/>
        <v>0</v>
      </c>
      <c r="AP19" s="7">
        <f t="shared" si="9"/>
        <v>0</v>
      </c>
      <c r="AQ19" s="7">
        <f t="shared" si="9"/>
        <v>0</v>
      </c>
      <c r="AR19" s="7">
        <f t="shared" si="9"/>
        <v>0</v>
      </c>
      <c r="AS19" s="7">
        <f t="shared" si="9"/>
        <v>0</v>
      </c>
      <c r="AT19" s="7">
        <f t="shared" si="9"/>
        <v>0</v>
      </c>
      <c r="AU19" s="7">
        <f t="shared" si="9"/>
        <v>0</v>
      </c>
      <c r="AV19" s="7">
        <f t="shared" si="9"/>
        <v>0</v>
      </c>
      <c r="AW19" s="7">
        <f t="shared" si="9"/>
        <v>0</v>
      </c>
      <c r="AX19" s="7">
        <f t="shared" si="9"/>
        <v>0</v>
      </c>
      <c r="AY19" s="7">
        <f t="shared" si="9"/>
        <v>0</v>
      </c>
      <c r="AZ19" s="7">
        <f t="shared" si="9"/>
        <v>0</v>
      </c>
    </row>
    <row r="20" spans="1:52" s="3" customFormat="1" x14ac:dyDescent="0.25">
      <c r="A20" s="316">
        <v>1777017</v>
      </c>
      <c r="B20" s="8" t="s">
        <v>17</v>
      </c>
      <c r="C20" s="27">
        <f t="shared" si="10"/>
        <v>0.16756244611674209</v>
      </c>
      <c r="D20" s="18">
        <f t="shared" si="11"/>
        <v>125845872.89143451</v>
      </c>
      <c r="E20" s="14">
        <f t="shared" si="13"/>
        <v>8918982.7608639561</v>
      </c>
      <c r="F20" s="8">
        <f t="shared" si="13"/>
        <v>1125381.9917505556</v>
      </c>
      <c r="G20" s="21">
        <f t="shared" si="13"/>
        <v>202983.32950840591</v>
      </c>
      <c r="H20" s="8">
        <f t="shared" si="13"/>
        <v>1977296.1115775048</v>
      </c>
      <c r="I20" s="21">
        <f t="shared" si="13"/>
        <v>13970904.018230045</v>
      </c>
      <c r="J20" s="8">
        <f t="shared" si="12"/>
        <v>10974870.906043109</v>
      </c>
      <c r="K20" s="21">
        <f t="shared" si="13"/>
        <v>11010634.741846407</v>
      </c>
      <c r="L20" s="8">
        <f t="shared" si="13"/>
        <v>704315.50590541319</v>
      </c>
      <c r="M20" s="8">
        <f t="shared" si="13"/>
        <v>735862.42999433097</v>
      </c>
      <c r="N20" s="8">
        <f t="shared" si="13"/>
        <v>513434.05234789255</v>
      </c>
      <c r="O20" s="8">
        <f t="shared" si="14"/>
        <v>1707280.696293687</v>
      </c>
      <c r="P20" s="8">
        <f t="shared" si="14"/>
        <v>4711704.7268529274</v>
      </c>
      <c r="Q20" s="8">
        <f t="shared" si="14"/>
        <v>2505457.5316079995</v>
      </c>
      <c r="R20" s="8">
        <f t="shared" si="14"/>
        <v>2362894.0016298261</v>
      </c>
      <c r="S20" s="8">
        <f t="shared" si="5"/>
        <v>576062.96969823597</v>
      </c>
      <c r="T20" s="8">
        <f t="shared" si="5"/>
        <v>1696341.1474115313</v>
      </c>
      <c r="U20" s="8">
        <f t="shared" si="5"/>
        <v>1268823.5770968718</v>
      </c>
      <c r="V20" s="8">
        <f t="shared" si="6"/>
        <v>5759672.4864551723</v>
      </c>
      <c r="W20" s="8">
        <f t="shared" si="14"/>
        <v>3414755.0894130873</v>
      </c>
      <c r="X20" s="8">
        <f t="shared" si="14"/>
        <v>4907736.4843132598</v>
      </c>
      <c r="Y20" s="8">
        <f t="shared" si="15"/>
        <v>1799186.5813399008</v>
      </c>
      <c r="Z20" s="8">
        <f t="shared" si="15"/>
        <v>1458036.7494498638</v>
      </c>
      <c r="AA20" s="8">
        <f t="shared" si="15"/>
        <v>6369237.8246050104</v>
      </c>
      <c r="AB20" s="8">
        <f t="shared" si="15"/>
        <v>641290.02990809164</v>
      </c>
      <c r="AC20" s="8">
        <f t="shared" si="15"/>
        <v>14184793.406919878</v>
      </c>
      <c r="AD20" s="8">
        <f t="shared" si="15"/>
        <v>4104122.18193798</v>
      </c>
      <c r="AE20" s="8">
        <f t="shared" si="15"/>
        <v>1069600.7175167073</v>
      </c>
      <c r="AF20" s="8">
        <f t="shared" si="8"/>
        <v>3247676.5636407305</v>
      </c>
      <c r="AG20" s="159">
        <v>5230560.3765832437</v>
      </c>
      <c r="AH20" s="157">
        <f t="shared" si="15"/>
        <v>2676571.7331268182</v>
      </c>
      <c r="AI20" s="8">
        <f t="shared" si="15"/>
        <v>1035266.7133342755</v>
      </c>
      <c r="AJ20" s="8">
        <f t="shared" si="15"/>
        <v>527345.2729256684</v>
      </c>
      <c r="AK20" s="8">
        <f t="shared" si="15"/>
        <v>3401146.7707706308</v>
      </c>
      <c r="AL20" s="8">
        <f t="shared" si="9"/>
        <v>1055643.4105354752</v>
      </c>
      <c r="AM20" s="8">
        <f t="shared" si="9"/>
        <v>0</v>
      </c>
      <c r="AN20" s="8">
        <f t="shared" si="9"/>
        <v>0</v>
      </c>
      <c r="AO20" s="8">
        <f t="shared" si="9"/>
        <v>0</v>
      </c>
      <c r="AP20" s="8">
        <f t="shared" si="9"/>
        <v>0</v>
      </c>
      <c r="AQ20" s="8">
        <f t="shared" si="9"/>
        <v>0</v>
      </c>
      <c r="AR20" s="8">
        <f t="shared" si="9"/>
        <v>0</v>
      </c>
      <c r="AS20" s="8">
        <f t="shared" si="9"/>
        <v>0</v>
      </c>
      <c r="AT20" s="8">
        <f t="shared" si="9"/>
        <v>0</v>
      </c>
      <c r="AU20" s="8">
        <f t="shared" si="9"/>
        <v>0</v>
      </c>
      <c r="AV20" s="8">
        <f t="shared" si="9"/>
        <v>0</v>
      </c>
      <c r="AW20" s="8">
        <f t="shared" si="9"/>
        <v>0</v>
      </c>
      <c r="AX20" s="8">
        <f t="shared" si="9"/>
        <v>0</v>
      </c>
      <c r="AY20" s="8">
        <f t="shared" si="9"/>
        <v>0</v>
      </c>
      <c r="AZ20" s="8">
        <f t="shared" si="9"/>
        <v>0</v>
      </c>
    </row>
    <row r="21" spans="1:52" s="3" customFormat="1" x14ac:dyDescent="0.25">
      <c r="A21" s="315">
        <v>283221</v>
      </c>
      <c r="B21" s="7" t="s">
        <v>113</v>
      </c>
      <c r="C21" s="27">
        <f t="shared" si="10"/>
        <v>2.670610554183208E-2</v>
      </c>
      <c r="D21" s="19">
        <f t="shared" si="11"/>
        <v>20567896.174666636</v>
      </c>
      <c r="E21" s="15">
        <f t="shared" si="13"/>
        <v>1421507.6257090678</v>
      </c>
      <c r="F21" s="7">
        <f t="shared" si="13"/>
        <v>179363.40118613615</v>
      </c>
      <c r="G21" s="22">
        <f t="shared" si="13"/>
        <v>32351.486545542459</v>
      </c>
      <c r="H21" s="7">
        <f t="shared" si="13"/>
        <v>315141.48824524041</v>
      </c>
      <c r="I21" s="22">
        <f t="shared" si="13"/>
        <v>2226682.9225309221</v>
      </c>
      <c r="J21" s="7">
        <f t="shared" si="12"/>
        <v>1749175.11362043</v>
      </c>
      <c r="K21" s="22">
        <f t="shared" si="13"/>
        <v>1754875.1543854005</v>
      </c>
      <c r="L21" s="7">
        <f t="shared" si="13"/>
        <v>112253.81743564468</v>
      </c>
      <c r="M21" s="7">
        <f t="shared" si="13"/>
        <v>117281.76673910514</v>
      </c>
      <c r="N21" s="7">
        <f t="shared" si="13"/>
        <v>81831.128087138422</v>
      </c>
      <c r="O21" s="7">
        <f t="shared" si="14"/>
        <v>272106.42671679246</v>
      </c>
      <c r="P21" s="7">
        <f t="shared" si="14"/>
        <v>750951.58034166985</v>
      </c>
      <c r="Q21" s="7">
        <f t="shared" si="14"/>
        <v>399319.86444673809</v>
      </c>
      <c r="R21" s="7">
        <f t="shared" si="14"/>
        <v>376598.08658870507</v>
      </c>
      <c r="S21" s="7">
        <f t="shared" si="5"/>
        <v>91812.926010783296</v>
      </c>
      <c r="T21" s="7">
        <f t="shared" si="5"/>
        <v>270362.8812279462</v>
      </c>
      <c r="U21" s="7">
        <f t="shared" si="5"/>
        <v>202225.12352383416</v>
      </c>
      <c r="V21" s="7">
        <f t="shared" si="6"/>
        <v>917976.69987755886</v>
      </c>
      <c r="W21" s="7">
        <f t="shared" si="14"/>
        <v>544243.72483699594</v>
      </c>
      <c r="X21" s="7">
        <f t="shared" si="14"/>
        <v>782195.1252147198</v>
      </c>
      <c r="Y21" s="7">
        <f t="shared" si="15"/>
        <v>286754.38825496216</v>
      </c>
      <c r="Z21" s="7">
        <f t="shared" si="15"/>
        <v>232381.92218529136</v>
      </c>
      <c r="AA21" s="7">
        <f t="shared" si="15"/>
        <v>1015129.2339479339</v>
      </c>
      <c r="AB21" s="7">
        <f t="shared" si="15"/>
        <v>102208.81598802916</v>
      </c>
      <c r="AC21" s="7">
        <f t="shared" si="15"/>
        <v>2260772.6169762332</v>
      </c>
      <c r="AD21" s="7">
        <f t="shared" si="15"/>
        <v>654115.06389114831</v>
      </c>
      <c r="AE21" s="7">
        <f t="shared" si="15"/>
        <v>170472.9807400826</v>
      </c>
      <c r="AF21" s="7">
        <f t="shared" si="8"/>
        <v>517614.74652796867</v>
      </c>
      <c r="AG21" s="68">
        <v>1344225.5931422659</v>
      </c>
      <c r="AH21" s="156">
        <f t="shared" si="15"/>
        <v>426592.04882559396</v>
      </c>
      <c r="AI21" s="7">
        <f t="shared" si="15"/>
        <v>165000.82656341881</v>
      </c>
      <c r="AJ21" s="7">
        <f t="shared" si="15"/>
        <v>84048.298661904046</v>
      </c>
      <c r="AK21" s="7">
        <f t="shared" si="15"/>
        <v>542074.83077788714</v>
      </c>
      <c r="AL21" s="7">
        <f t="shared" si="9"/>
        <v>168248.46491354209</v>
      </c>
      <c r="AM21" s="7">
        <f t="shared" si="9"/>
        <v>0</v>
      </c>
      <c r="AN21" s="7">
        <f t="shared" si="9"/>
        <v>0</v>
      </c>
      <c r="AO21" s="7">
        <f t="shared" si="9"/>
        <v>0</v>
      </c>
      <c r="AP21" s="7">
        <f t="shared" si="9"/>
        <v>0</v>
      </c>
      <c r="AQ21" s="7">
        <f t="shared" si="9"/>
        <v>0</v>
      </c>
      <c r="AR21" s="7">
        <f t="shared" si="9"/>
        <v>0</v>
      </c>
      <c r="AS21" s="7">
        <f t="shared" si="9"/>
        <v>0</v>
      </c>
      <c r="AT21" s="7">
        <f t="shared" si="9"/>
        <v>0</v>
      </c>
      <c r="AU21" s="7">
        <f t="shared" si="9"/>
        <v>0</v>
      </c>
      <c r="AV21" s="7">
        <f t="shared" si="9"/>
        <v>0</v>
      </c>
      <c r="AW21" s="7">
        <f t="shared" si="9"/>
        <v>0</v>
      </c>
      <c r="AX21" s="7">
        <f t="shared" si="9"/>
        <v>0</v>
      </c>
      <c r="AY21" s="7">
        <f t="shared" si="9"/>
        <v>0</v>
      </c>
      <c r="AZ21" s="7">
        <f t="shared" si="9"/>
        <v>0</v>
      </c>
    </row>
    <row r="22" spans="1:52" s="3" customFormat="1" x14ac:dyDescent="0.25">
      <c r="A22" s="316">
        <v>308363</v>
      </c>
      <c r="B22" s="8" t="s">
        <v>19</v>
      </c>
      <c r="C22" s="27">
        <f t="shared" si="10"/>
        <v>2.9076851021626098E-2</v>
      </c>
      <c r="D22" s="18">
        <f t="shared" si="11"/>
        <v>22036092.201062821</v>
      </c>
      <c r="E22" s="14">
        <f t="shared" si="13"/>
        <v>1547697.2257937274</v>
      </c>
      <c r="F22" s="8">
        <f t="shared" si="13"/>
        <v>195285.78911860526</v>
      </c>
      <c r="G22" s="21">
        <f t="shared" si="13"/>
        <v>35223.381901917972</v>
      </c>
      <c r="H22" s="8">
        <f t="shared" si="13"/>
        <v>343117.12316447962</v>
      </c>
      <c r="I22" s="21">
        <f t="shared" si="13"/>
        <v>2424349.2750904867</v>
      </c>
      <c r="J22" s="8">
        <f t="shared" si="12"/>
        <v>1904452.30248229</v>
      </c>
      <c r="K22" s="21">
        <f t="shared" si="13"/>
        <v>1910658.3453619089</v>
      </c>
      <c r="L22" s="8">
        <f t="shared" si="13"/>
        <v>122218.77581785143</v>
      </c>
      <c r="M22" s="8">
        <f t="shared" si="13"/>
        <v>127693.06455725626</v>
      </c>
      <c r="N22" s="8">
        <f t="shared" si="13"/>
        <v>89095.413653416472</v>
      </c>
      <c r="O22" s="8">
        <f t="shared" si="14"/>
        <v>296261.76753019821</v>
      </c>
      <c r="P22" s="8">
        <f t="shared" si="14"/>
        <v>817614.80317101604</v>
      </c>
      <c r="Q22" s="8">
        <f t="shared" si="14"/>
        <v>434768.15405774827</v>
      </c>
      <c r="R22" s="8">
        <f t="shared" si="14"/>
        <v>410029.32612607419</v>
      </c>
      <c r="S22" s="8">
        <f t="shared" si="5"/>
        <v>99963.312407848178</v>
      </c>
      <c r="T22" s="8">
        <f t="shared" si="5"/>
        <v>294363.44460365997</v>
      </c>
      <c r="U22" s="8">
        <f t="shared" si="5"/>
        <v>220176.98463454357</v>
      </c>
      <c r="V22" s="8">
        <f t="shared" si="6"/>
        <v>999467.02082240977</v>
      </c>
      <c r="W22" s="8">
        <f t="shared" si="14"/>
        <v>592557.14696971828</v>
      </c>
      <c r="X22" s="8">
        <f t="shared" si="14"/>
        <v>851631.88957240677</v>
      </c>
      <c r="Y22" s="8">
        <f t="shared" si="15"/>
        <v>312210.05301677808</v>
      </c>
      <c r="Z22" s="8">
        <f t="shared" si="15"/>
        <v>253010.85255268149</v>
      </c>
      <c r="AA22" s="8">
        <f t="shared" si="15"/>
        <v>1105243.9471927814</v>
      </c>
      <c r="AB22" s="8">
        <f t="shared" si="15"/>
        <v>111282.06285733274</v>
      </c>
      <c r="AC22" s="8">
        <f t="shared" si="15"/>
        <v>2461465.1685031904</v>
      </c>
      <c r="AD22" s="8">
        <f t="shared" si="15"/>
        <v>712181.94783107948</v>
      </c>
      <c r="AE22" s="8">
        <f t="shared" si="15"/>
        <v>185606.15123862313</v>
      </c>
      <c r="AF22" s="8">
        <f t="shared" si="8"/>
        <v>563564.26989384263</v>
      </c>
      <c r="AG22" s="159">
        <v>1105904.356479974</v>
      </c>
      <c r="AH22" s="157">
        <f t="shared" si="15"/>
        <v>464461.33567781572</v>
      </c>
      <c r="AI22" s="8">
        <f t="shared" si="15"/>
        <v>179648.22481940081</v>
      </c>
      <c r="AJ22" s="8">
        <f t="shared" si="15"/>
        <v>91509.406153783493</v>
      </c>
      <c r="AK22" s="8">
        <f t="shared" si="15"/>
        <v>590195.71657172882</v>
      </c>
      <c r="AL22" s="8">
        <f t="shared" si="9"/>
        <v>183184.16143624441</v>
      </c>
      <c r="AM22" s="8">
        <f t="shared" si="9"/>
        <v>0</v>
      </c>
      <c r="AN22" s="8">
        <f t="shared" si="9"/>
        <v>0</v>
      </c>
      <c r="AO22" s="8">
        <f t="shared" si="9"/>
        <v>0</v>
      </c>
      <c r="AP22" s="8">
        <f t="shared" si="9"/>
        <v>0</v>
      </c>
      <c r="AQ22" s="8">
        <f t="shared" si="9"/>
        <v>0</v>
      </c>
      <c r="AR22" s="8">
        <f t="shared" si="9"/>
        <v>0</v>
      </c>
      <c r="AS22" s="8">
        <f t="shared" si="9"/>
        <v>0</v>
      </c>
      <c r="AT22" s="8">
        <f t="shared" si="9"/>
        <v>0</v>
      </c>
      <c r="AU22" s="8">
        <f t="shared" si="9"/>
        <v>0</v>
      </c>
      <c r="AV22" s="8">
        <f t="shared" si="9"/>
        <v>0</v>
      </c>
      <c r="AW22" s="8">
        <f t="shared" si="9"/>
        <v>0</v>
      </c>
      <c r="AX22" s="8">
        <f t="shared" si="9"/>
        <v>0</v>
      </c>
      <c r="AY22" s="8">
        <f t="shared" si="9"/>
        <v>0</v>
      </c>
      <c r="AZ22" s="8">
        <f t="shared" si="9"/>
        <v>0</v>
      </c>
    </row>
    <row r="23" spans="1:52" s="3" customFormat="1" x14ac:dyDescent="0.25">
      <c r="A23" s="315">
        <v>281131</v>
      </c>
      <c r="B23" s="7" t="s">
        <v>114</v>
      </c>
      <c r="C23" s="27">
        <f t="shared" si="10"/>
        <v>2.6509030605360456E-2</v>
      </c>
      <c r="D23" s="19">
        <f t="shared" si="11"/>
        <v>19942860.501900401</v>
      </c>
      <c r="E23" s="15">
        <f t="shared" si="13"/>
        <v>1411017.7575928902</v>
      </c>
      <c r="F23" s="7">
        <f t="shared" si="13"/>
        <v>178039.80756673991</v>
      </c>
      <c r="G23" s="22">
        <f t="shared" si="13"/>
        <v>32112.752105369651</v>
      </c>
      <c r="H23" s="7">
        <f t="shared" si="13"/>
        <v>312815.93431233102</v>
      </c>
      <c r="I23" s="22">
        <f t="shared" si="13"/>
        <v>2210251.3468070538</v>
      </c>
      <c r="J23" s="7">
        <f t="shared" si="12"/>
        <v>1736267.25725573</v>
      </c>
      <c r="K23" s="22">
        <f t="shared" si="13"/>
        <v>1741925.2351609594</v>
      </c>
      <c r="L23" s="7">
        <f t="shared" si="13"/>
        <v>111425.45203039402</v>
      </c>
      <c r="M23" s="7">
        <f t="shared" si="13"/>
        <v>116416.29810335876</v>
      </c>
      <c r="N23" s="7">
        <f t="shared" si="13"/>
        <v>81227.263763157782</v>
      </c>
      <c r="O23" s="7">
        <f t="shared" si="14"/>
        <v>270098.44555777492</v>
      </c>
      <c r="P23" s="7">
        <f t="shared" si="14"/>
        <v>745410.01102684462</v>
      </c>
      <c r="Q23" s="7">
        <f t="shared" si="14"/>
        <v>396373.12491579348</v>
      </c>
      <c r="R23" s="7">
        <f t="shared" si="14"/>
        <v>373819.02006125695</v>
      </c>
      <c r="S23" s="7">
        <f t="shared" si="5"/>
        <v>91135.402044119328</v>
      </c>
      <c r="T23" s="7">
        <f t="shared" si="5"/>
        <v>268367.76638206118</v>
      </c>
      <c r="U23" s="7">
        <f t="shared" si="5"/>
        <v>200732.82419516568</v>
      </c>
      <c r="V23" s="7">
        <f t="shared" si="6"/>
        <v>911202.58601331827</v>
      </c>
      <c r="W23" s="7">
        <f t="shared" si="14"/>
        <v>540227.53470664076</v>
      </c>
      <c r="X23" s="7">
        <f t="shared" si="14"/>
        <v>776422.99740040244</v>
      </c>
      <c r="Y23" s="7">
        <f t="shared" si="15"/>
        <v>284638.31398274057</v>
      </c>
      <c r="Z23" s="7">
        <f t="shared" si="15"/>
        <v>230667.08388810555</v>
      </c>
      <c r="AA23" s="7">
        <f t="shared" si="15"/>
        <v>1007638.1930330612</v>
      </c>
      <c r="AB23" s="7">
        <f t="shared" si="15"/>
        <v>101454.5766293129</v>
      </c>
      <c r="AC23" s="7">
        <f t="shared" si="15"/>
        <v>2244089.4798872448</v>
      </c>
      <c r="AD23" s="7">
        <f t="shared" si="15"/>
        <v>649288.08960770001</v>
      </c>
      <c r="AE23" s="7">
        <f t="shared" si="15"/>
        <v>169214.99305644762</v>
      </c>
      <c r="AF23" s="7">
        <f t="shared" si="8"/>
        <v>513795.06218166859</v>
      </c>
      <c r="AG23" s="68">
        <v>861049.00397288916</v>
      </c>
      <c r="AH23" s="156">
        <f t="shared" si="15"/>
        <v>423444.05703810125</v>
      </c>
      <c r="AI23" s="7">
        <f t="shared" si="15"/>
        <v>163783.22007407818</v>
      </c>
      <c r="AJ23" s="7">
        <f t="shared" si="15"/>
        <v>83428.072957583456</v>
      </c>
      <c r="AK23" s="7">
        <f t="shared" si="15"/>
        <v>538074.64577633084</v>
      </c>
      <c r="AL23" s="7">
        <f t="shared" si="9"/>
        <v>167006.89281377089</v>
      </c>
      <c r="AM23" s="7">
        <f t="shared" si="9"/>
        <v>0</v>
      </c>
      <c r="AN23" s="7">
        <f t="shared" si="9"/>
        <v>0</v>
      </c>
      <c r="AO23" s="7">
        <f t="shared" si="9"/>
        <v>0</v>
      </c>
      <c r="AP23" s="7">
        <f t="shared" si="9"/>
        <v>0</v>
      </c>
      <c r="AQ23" s="7">
        <f t="shared" si="9"/>
        <v>0</v>
      </c>
      <c r="AR23" s="7">
        <f t="shared" si="9"/>
        <v>0</v>
      </c>
      <c r="AS23" s="7">
        <f t="shared" si="9"/>
        <v>0</v>
      </c>
      <c r="AT23" s="7">
        <f t="shared" si="9"/>
        <v>0</v>
      </c>
      <c r="AU23" s="7">
        <f t="shared" si="9"/>
        <v>0</v>
      </c>
      <c r="AV23" s="7">
        <f t="shared" si="9"/>
        <v>0</v>
      </c>
      <c r="AW23" s="7">
        <f t="shared" si="9"/>
        <v>0</v>
      </c>
      <c r="AX23" s="7">
        <f t="shared" si="9"/>
        <v>0</v>
      </c>
      <c r="AY23" s="7">
        <f t="shared" si="9"/>
        <v>0</v>
      </c>
      <c r="AZ23" s="7">
        <f t="shared" si="9"/>
        <v>0</v>
      </c>
    </row>
    <row r="24" spans="1:52" s="3" customFormat="1" x14ac:dyDescent="0.25">
      <c r="A24" s="316">
        <v>286206</v>
      </c>
      <c r="B24" s="8" t="s">
        <v>115</v>
      </c>
      <c r="C24" s="27">
        <f t="shared" si="10"/>
        <v>2.6987573812342982E-2</v>
      </c>
      <c r="D24" s="18">
        <f t="shared" si="11"/>
        <v>20338903.039916076</v>
      </c>
      <c r="E24" s="14">
        <f t="shared" si="13"/>
        <v>1436489.5665352831</v>
      </c>
      <c r="F24" s="8">
        <f t="shared" si="13"/>
        <v>181253.79685785758</v>
      </c>
      <c r="G24" s="21">
        <f t="shared" si="13"/>
        <v>32692.454155071573</v>
      </c>
      <c r="H24" s="8">
        <f t="shared" si="13"/>
        <v>318462.91335994605</v>
      </c>
      <c r="I24" s="21">
        <f t="shared" si="13"/>
        <v>2250150.9864236233</v>
      </c>
      <c r="J24" s="8">
        <f t="shared" si="12"/>
        <v>1767610.4969929799</v>
      </c>
      <c r="K24" s="21">
        <f t="shared" si="13"/>
        <v>1773370.6131820309</v>
      </c>
      <c r="L24" s="8">
        <f t="shared" si="13"/>
        <v>113436.91348094288</v>
      </c>
      <c r="M24" s="8">
        <f t="shared" si="13"/>
        <v>118517.85471886733</v>
      </c>
      <c r="N24" s="8">
        <f t="shared" si="13"/>
        <v>82693.585028326081</v>
      </c>
      <c r="O24" s="8">
        <f t="shared" si="14"/>
        <v>274974.28497500648</v>
      </c>
      <c r="P24" s="8">
        <f t="shared" si="14"/>
        <v>758866.2140281545</v>
      </c>
      <c r="Q24" s="8">
        <f t="shared" si="14"/>
        <v>403528.48526007304</v>
      </c>
      <c r="R24" s="8">
        <f t="shared" si="14"/>
        <v>380567.23184441455</v>
      </c>
      <c r="S24" s="8">
        <f t="shared" si="5"/>
        <v>92780.585838769883</v>
      </c>
      <c r="T24" s="8">
        <f t="shared" si="5"/>
        <v>273212.36343606433</v>
      </c>
      <c r="U24" s="8">
        <f t="shared" si="5"/>
        <v>204356.46969420515</v>
      </c>
      <c r="V24" s="8">
        <f t="shared" si="6"/>
        <v>927651.69025304134</v>
      </c>
      <c r="W24" s="8">
        <f t="shared" si="14"/>
        <v>549979.76672173769</v>
      </c>
      <c r="X24" s="8">
        <f t="shared" si="14"/>
        <v>790439.04938971356</v>
      </c>
      <c r="Y24" s="8">
        <f t="shared" si="15"/>
        <v>289776.62830404419</v>
      </c>
      <c r="Z24" s="8">
        <f t="shared" si="15"/>
        <v>234831.10511213329</v>
      </c>
      <c r="AA24" s="8">
        <f t="shared" si="15"/>
        <v>1025828.1608048218</v>
      </c>
      <c r="AB24" s="8">
        <f t="shared" si="15"/>
        <v>103286.04301471246</v>
      </c>
      <c r="AC24" s="8">
        <f t="shared" si="15"/>
        <v>2284599.9682731852</v>
      </c>
      <c r="AD24" s="8">
        <f t="shared" si="15"/>
        <v>661009.09175530763</v>
      </c>
      <c r="AE24" s="8">
        <f t="shared" si="15"/>
        <v>172269.67606814494</v>
      </c>
      <c r="AF24" s="8">
        <f t="shared" si="8"/>
        <v>523070.1330225647</v>
      </c>
      <c r="AG24" s="159">
        <v>912625.10693877423</v>
      </c>
      <c r="AH24" s="157">
        <f t="shared" si="15"/>
        <v>431088.10408189351</v>
      </c>
      <c r="AI24" s="8">
        <f t="shared" si="15"/>
        <v>166739.84827187905</v>
      </c>
      <c r="AJ24" s="8">
        <f t="shared" si="15"/>
        <v>84934.123411854729</v>
      </c>
      <c r="AK24" s="8">
        <f t="shared" si="15"/>
        <v>547788.01366288506</v>
      </c>
      <c r="AL24" s="8">
        <f t="shared" si="9"/>
        <v>170021.71501776078</v>
      </c>
      <c r="AM24" s="8">
        <f t="shared" si="9"/>
        <v>0</v>
      </c>
      <c r="AN24" s="8">
        <f t="shared" si="9"/>
        <v>0</v>
      </c>
      <c r="AO24" s="8">
        <f t="shared" si="9"/>
        <v>0</v>
      </c>
      <c r="AP24" s="8">
        <f t="shared" si="9"/>
        <v>0</v>
      </c>
      <c r="AQ24" s="8">
        <f t="shared" si="9"/>
        <v>0</v>
      </c>
      <c r="AR24" s="8">
        <f t="shared" si="9"/>
        <v>0</v>
      </c>
      <c r="AS24" s="8">
        <f t="shared" si="9"/>
        <v>0</v>
      </c>
      <c r="AT24" s="8">
        <f t="shared" si="9"/>
        <v>0</v>
      </c>
      <c r="AU24" s="8">
        <f t="shared" si="9"/>
        <v>0</v>
      </c>
      <c r="AV24" s="8">
        <f t="shared" si="9"/>
        <v>0</v>
      </c>
      <c r="AW24" s="8">
        <f t="shared" si="9"/>
        <v>0</v>
      </c>
      <c r="AX24" s="8">
        <f t="shared" si="9"/>
        <v>0</v>
      </c>
      <c r="AY24" s="8">
        <f t="shared" si="9"/>
        <v>0</v>
      </c>
      <c r="AZ24" s="8">
        <f t="shared" si="9"/>
        <v>0</v>
      </c>
    </row>
    <row r="25" spans="1:52" s="3" customFormat="1" x14ac:dyDescent="0.25">
      <c r="A25" s="315">
        <v>284080</v>
      </c>
      <c r="B25" s="7" t="s">
        <v>22</v>
      </c>
      <c r="C25" s="27">
        <f t="shared" si="10"/>
        <v>2.6787104283664195E-2</v>
      </c>
      <c r="D25" s="19">
        <f t="shared" si="11"/>
        <v>19958741.238933925</v>
      </c>
      <c r="E25" s="15">
        <f t="shared" si="13"/>
        <v>1425819.0116955733</v>
      </c>
      <c r="F25" s="7">
        <f t="shared" si="13"/>
        <v>179907.40449669183</v>
      </c>
      <c r="G25" s="22">
        <f>G$4*$A25/$A$8</f>
        <v>32449.607542723534</v>
      </c>
      <c r="H25" s="7">
        <f t="shared" si="13"/>
        <v>316097.30203871854</v>
      </c>
      <c r="I25" s="22">
        <f t="shared" si="13"/>
        <v>2233436.3787734113</v>
      </c>
      <c r="J25" s="7">
        <f t="shared" si="12"/>
        <v>1754480.3043463998</v>
      </c>
      <c r="K25" s="22">
        <f t="shared" si="13"/>
        <v>1760197.6331479819</v>
      </c>
      <c r="L25" s="7">
        <f t="shared" si="13"/>
        <v>112594.27958067355</v>
      </c>
      <c r="M25" s="7">
        <f t="shared" si="13"/>
        <v>117637.47848939516</v>
      </c>
      <c r="N25" s="7">
        <f t="shared" si="13"/>
        <v>82079.319213597453</v>
      </c>
      <c r="O25" s="7">
        <f t="shared" si="14"/>
        <v>272931.71658071398</v>
      </c>
      <c r="P25" s="7">
        <f t="shared" si="14"/>
        <v>753229.19184474868</v>
      </c>
      <c r="Q25" s="7">
        <f t="shared" si="14"/>
        <v>400530.98849318863</v>
      </c>
      <c r="R25" s="7">
        <f t="shared" si="14"/>
        <v>377740.29622845532</v>
      </c>
      <c r="S25" s="7">
        <f t="shared" si="5"/>
        <v>92091.391602823656</v>
      </c>
      <c r="T25" s="7">
        <f t="shared" si="5"/>
        <v>271182.88297560904</v>
      </c>
      <c r="U25" s="7">
        <f t="shared" si="5"/>
        <v>202838.46568810506</v>
      </c>
      <c r="V25" s="7">
        <f t="shared" si="6"/>
        <v>920760.89308778988</v>
      </c>
      <c r="W25" s="7">
        <f t="shared" si="14"/>
        <v>545894.39819679258</v>
      </c>
      <c r="X25" s="7">
        <f t="shared" si="14"/>
        <v>784567.49736424058</v>
      </c>
      <c r="Y25" s="7">
        <f t="shared" si="15"/>
        <v>287624.10490560252</v>
      </c>
      <c r="Z25" s="7">
        <f t="shared" si="15"/>
        <v>233086.72893040266</v>
      </c>
      <c r="AA25" s="7">
        <f t="shared" si="15"/>
        <v>1018208.0876062477</v>
      </c>
      <c r="AB25" s="7">
        <f t="shared" si="15"/>
        <v>102518.81197326232</v>
      </c>
      <c r="AC25" s="7">
        <f t="shared" si="15"/>
        <v>2267629.4661434293</v>
      </c>
      <c r="AD25" s="7">
        <f t="shared" si="15"/>
        <v>656098.97341721633</v>
      </c>
      <c r="AE25" s="7">
        <f t="shared" si="15"/>
        <v>170990.01969713636</v>
      </c>
      <c r="AF25" s="7">
        <f t="shared" si="8"/>
        <v>519184.65507029963</v>
      </c>
      <c r="AG25" s="68">
        <v>676765.89529965667</v>
      </c>
      <c r="AH25" s="156">
        <f t="shared" si="15"/>
        <v>427885.88851241517</v>
      </c>
      <c r="AI25" s="7">
        <f t="shared" si="15"/>
        <v>165501.2686564062</v>
      </c>
      <c r="AJ25" s="7">
        <f t="shared" si="15"/>
        <v>84303.214393966904</v>
      </c>
      <c r="AK25" s="7">
        <f t="shared" si="15"/>
        <v>543718.92595316796</v>
      </c>
      <c r="AL25" s="7">
        <f t="shared" ref="AL25:AZ29" si="16">AL$4*$A25/$A$8</f>
        <v>168758.75698708443</v>
      </c>
      <c r="AM25" s="7">
        <f t="shared" si="16"/>
        <v>0</v>
      </c>
      <c r="AN25" s="7">
        <f t="shared" si="16"/>
        <v>0</v>
      </c>
      <c r="AO25" s="7">
        <f t="shared" si="16"/>
        <v>0</v>
      </c>
      <c r="AP25" s="7">
        <f t="shared" si="16"/>
        <v>0</v>
      </c>
      <c r="AQ25" s="7">
        <f t="shared" si="16"/>
        <v>0</v>
      </c>
      <c r="AR25" s="7">
        <f t="shared" si="16"/>
        <v>0</v>
      </c>
      <c r="AS25" s="7">
        <f t="shared" si="16"/>
        <v>0</v>
      </c>
      <c r="AT25" s="7">
        <f t="shared" si="16"/>
        <v>0</v>
      </c>
      <c r="AU25" s="7">
        <f t="shared" si="16"/>
        <v>0</v>
      </c>
      <c r="AV25" s="7">
        <f t="shared" si="16"/>
        <v>0</v>
      </c>
      <c r="AW25" s="7">
        <f t="shared" si="16"/>
        <v>0</v>
      </c>
      <c r="AX25" s="7">
        <f t="shared" si="16"/>
        <v>0</v>
      </c>
      <c r="AY25" s="7">
        <f t="shared" si="16"/>
        <v>0</v>
      </c>
      <c r="AZ25" s="7">
        <f t="shared" si="16"/>
        <v>0</v>
      </c>
    </row>
    <row r="26" spans="1:52" s="3" customFormat="1" x14ac:dyDescent="0.25">
      <c r="A26" s="316">
        <v>241370</v>
      </c>
      <c r="B26" s="8" t="s">
        <v>116</v>
      </c>
      <c r="C26" s="27">
        <f t="shared" si="10"/>
        <v>2.2759797806772834E-2</v>
      </c>
      <c r="D26" s="18">
        <f t="shared" si="11"/>
        <v>17177422.899061225</v>
      </c>
      <c r="E26" s="14">
        <f t="shared" si="13"/>
        <v>1211454.2905271775</v>
      </c>
      <c r="F26" s="8">
        <f t="shared" si="13"/>
        <v>152859.2305807044</v>
      </c>
      <c r="G26" s="21">
        <f t="shared" si="13"/>
        <v>27570.972164838004</v>
      </c>
      <c r="H26" s="8">
        <f t="shared" si="13"/>
        <v>268573.66162026714</v>
      </c>
      <c r="I26" s="21">
        <f t="shared" si="13"/>
        <v>1897650.4461579071</v>
      </c>
      <c r="J26" s="8">
        <f t="shared" si="12"/>
        <v>1490703.0099270998</v>
      </c>
      <c r="K26" s="21">
        <f t="shared" si="13"/>
        <v>1495560.7670829638</v>
      </c>
      <c r="L26" s="8">
        <f t="shared" si="13"/>
        <v>95666.295629355009</v>
      </c>
      <c r="M26" s="8">
        <f t="shared" si="13"/>
        <v>99951.274933065724</v>
      </c>
      <c r="N26" s="8">
        <f t="shared" si="13"/>
        <v>69739.106162299417</v>
      </c>
      <c r="O26" s="8">
        <f t="shared" si="14"/>
        <v>231897.80495313622</v>
      </c>
      <c r="P26" s="8">
        <f t="shared" si="14"/>
        <v>639984.96914801106</v>
      </c>
      <c r="Q26" s="8">
        <f t="shared" si="14"/>
        <v>340313.16774359666</v>
      </c>
      <c r="R26" s="8">
        <f t="shared" si="14"/>
        <v>320948.94149768463</v>
      </c>
      <c r="S26" s="8">
        <f t="shared" si="5"/>
        <v>78245.913796020657</v>
      </c>
      <c r="T26" s="8">
        <f t="shared" si="5"/>
        <v>230411.89968960415</v>
      </c>
      <c r="U26" s="8">
        <f t="shared" si="5"/>
        <v>172342.7219907699</v>
      </c>
      <c r="V26" s="8">
        <f t="shared" si="6"/>
        <v>782329.12124964746</v>
      </c>
      <c r="W26" s="8">
        <f t="shared" si="14"/>
        <v>463821.91950422357</v>
      </c>
      <c r="X26" s="8">
        <f t="shared" si="14"/>
        <v>666611.71796256956</v>
      </c>
      <c r="Y26" s="8">
        <f t="shared" si="15"/>
        <v>244381.26654838526</v>
      </c>
      <c r="Z26" s="8">
        <f t="shared" si="15"/>
        <v>198043.3109051369</v>
      </c>
      <c r="AA26" s="8">
        <f t="shared" si="15"/>
        <v>865125.61991523509</v>
      </c>
      <c r="AB26" s="8">
        <f t="shared" si="15"/>
        <v>87105.623929830763</v>
      </c>
      <c r="AC26" s="8">
        <f t="shared" si="15"/>
        <v>1926702.7747220485</v>
      </c>
      <c r="AD26" s="8">
        <f t="shared" si="15"/>
        <v>557457.7908114387</v>
      </c>
      <c r="AE26" s="8">
        <f t="shared" si="15"/>
        <v>145282.52976027108</v>
      </c>
      <c r="AF26" s="8">
        <f t="shared" si="8"/>
        <v>441127.85199351673</v>
      </c>
      <c r="AG26" s="159">
        <v>794395.62261443445</v>
      </c>
      <c r="AH26" s="157">
        <f t="shared" si="15"/>
        <v>363555.39605125901</v>
      </c>
      <c r="AI26" s="8">
        <f t="shared" si="15"/>
        <v>140618.98484791876</v>
      </c>
      <c r="AJ26" s="8">
        <f t="shared" si="15"/>
        <v>71628.64988127214</v>
      </c>
      <c r="AK26" s="8">
        <f t="shared" si="15"/>
        <v>461973.51857686625</v>
      </c>
      <c r="AL26" s="8">
        <f t="shared" si="16"/>
        <v>143386.72618266885</v>
      </c>
      <c r="AM26" s="8">
        <f t="shared" si="16"/>
        <v>0</v>
      </c>
      <c r="AN26" s="8">
        <f t="shared" si="16"/>
        <v>0</v>
      </c>
      <c r="AO26" s="8">
        <f t="shared" si="16"/>
        <v>0</v>
      </c>
      <c r="AP26" s="8">
        <f t="shared" si="16"/>
        <v>0</v>
      </c>
      <c r="AQ26" s="8">
        <f t="shared" si="16"/>
        <v>0</v>
      </c>
      <c r="AR26" s="8">
        <f t="shared" si="16"/>
        <v>0</v>
      </c>
      <c r="AS26" s="8">
        <f t="shared" si="16"/>
        <v>0</v>
      </c>
      <c r="AT26" s="8">
        <f t="shared" si="16"/>
        <v>0</v>
      </c>
      <c r="AU26" s="8">
        <f t="shared" si="16"/>
        <v>0</v>
      </c>
      <c r="AV26" s="8">
        <f t="shared" si="16"/>
        <v>0</v>
      </c>
      <c r="AW26" s="8">
        <f t="shared" si="16"/>
        <v>0</v>
      </c>
      <c r="AX26" s="8">
        <f t="shared" si="16"/>
        <v>0</v>
      </c>
      <c r="AY26" s="8">
        <f t="shared" si="16"/>
        <v>0</v>
      </c>
      <c r="AZ26" s="8">
        <f t="shared" si="16"/>
        <v>0</v>
      </c>
    </row>
    <row r="27" spans="1:52" s="3" customFormat="1" x14ac:dyDescent="0.25">
      <c r="A27" s="315">
        <v>132650</v>
      </c>
      <c r="B27" s="7" t="s">
        <v>24</v>
      </c>
      <c r="C27" s="27">
        <f t="shared" si="10"/>
        <v>1.2508129341129454E-2</v>
      </c>
      <c r="D27" s="19">
        <f t="shared" si="11"/>
        <v>9386595.1659904402</v>
      </c>
      <c r="E27" s="15">
        <f t="shared" si="13"/>
        <v>665780.38545979233</v>
      </c>
      <c r="F27" s="7">
        <f t="shared" si="13"/>
        <v>84007.030436800094</v>
      </c>
      <c r="G27" s="22">
        <f t="shared" si="13"/>
        <v>15152.212195657128</v>
      </c>
      <c r="H27" s="7">
        <f t="shared" si="13"/>
        <v>147600.34889973252</v>
      </c>
      <c r="I27" s="22">
        <f t="shared" si="13"/>
        <v>1042894.0285986095</v>
      </c>
      <c r="J27" s="7">
        <f t="shared" si="12"/>
        <v>819247.43864949991</v>
      </c>
      <c r="K27" s="22">
        <f t="shared" si="13"/>
        <v>821917.12206800829</v>
      </c>
      <c r="L27" s="7">
        <f t="shared" si="13"/>
        <v>52575.440672966572</v>
      </c>
      <c r="M27" s="7">
        <f t="shared" si="13"/>
        <v>54930.341881224551</v>
      </c>
      <c r="N27" s="7">
        <f t="shared" si="13"/>
        <v>38326.604103364196</v>
      </c>
      <c r="O27" s="7">
        <f t="shared" si="14"/>
        <v>127444.35442280947</v>
      </c>
      <c r="P27" s="7">
        <f t="shared" si="14"/>
        <v>351717.30603423651</v>
      </c>
      <c r="Q27" s="7">
        <f t="shared" si="14"/>
        <v>187026.31520565145</v>
      </c>
      <c r="R27" s="7">
        <f t="shared" si="14"/>
        <v>176384.29419425724</v>
      </c>
      <c r="S27" s="7">
        <f t="shared" si="5"/>
        <v>43001.700563624894</v>
      </c>
      <c r="T27" s="7">
        <f t="shared" si="5"/>
        <v>126627.74368739277</v>
      </c>
      <c r="U27" s="7">
        <f t="shared" si="5"/>
        <v>94714.596147307588</v>
      </c>
      <c r="V27" s="7">
        <f t="shared" si="6"/>
        <v>429945.55219689995</v>
      </c>
      <c r="W27" s="7">
        <f t="shared" si="14"/>
        <v>254903.16784287716</v>
      </c>
      <c r="X27" s="7">
        <f t="shared" si="14"/>
        <v>366350.60027234058</v>
      </c>
      <c r="Y27" s="7">
        <f t="shared" si="15"/>
        <v>134304.90536372914</v>
      </c>
      <c r="Z27" s="7">
        <f t="shared" si="15"/>
        <v>108838.89957975892</v>
      </c>
      <c r="AA27" s="7">
        <f t="shared" si="15"/>
        <v>475448.12313773856</v>
      </c>
      <c r="AB27" s="7">
        <f t="shared" si="15"/>
        <v>47870.742073547051</v>
      </c>
      <c r="AC27" s="7">
        <f t="shared" si="15"/>
        <v>1058860.3516049208</v>
      </c>
      <c r="AD27" s="7">
        <f t="shared" si="15"/>
        <v>306362.74578919227</v>
      </c>
      <c r="AE27" s="7">
        <f t="shared" si="15"/>
        <v>79843.093891949931</v>
      </c>
      <c r="AF27" s="7">
        <f t="shared" si="8"/>
        <v>242431.16197928487</v>
      </c>
      <c r="AG27" s="68">
        <v>382955.24296493258</v>
      </c>
      <c r="AH27" s="156">
        <f t="shared" si="15"/>
        <v>199799.57445498407</v>
      </c>
      <c r="AI27" s="7">
        <f t="shared" si="15"/>
        <v>77280.143928725302</v>
      </c>
      <c r="AJ27" s="7">
        <f t="shared" si="15"/>
        <v>39365.042908193849</v>
      </c>
      <c r="AK27" s="7">
        <f t="shared" si="15"/>
        <v>253887.33993131417</v>
      </c>
      <c r="AL27" s="7">
        <f t="shared" si="16"/>
        <v>78801.214849115568</v>
      </c>
      <c r="AM27" s="7">
        <f t="shared" si="16"/>
        <v>0</v>
      </c>
      <c r="AN27" s="7">
        <f t="shared" si="16"/>
        <v>0</v>
      </c>
      <c r="AO27" s="7">
        <f t="shared" si="16"/>
        <v>0</v>
      </c>
      <c r="AP27" s="7">
        <f t="shared" si="16"/>
        <v>0</v>
      </c>
      <c r="AQ27" s="7">
        <f t="shared" si="16"/>
        <v>0</v>
      </c>
      <c r="AR27" s="7">
        <f t="shared" si="16"/>
        <v>0</v>
      </c>
      <c r="AS27" s="7">
        <f t="shared" si="16"/>
        <v>0</v>
      </c>
      <c r="AT27" s="7">
        <f t="shared" si="16"/>
        <v>0</v>
      </c>
      <c r="AU27" s="7">
        <f t="shared" si="16"/>
        <v>0</v>
      </c>
      <c r="AV27" s="7">
        <f t="shared" si="16"/>
        <v>0</v>
      </c>
      <c r="AW27" s="7">
        <f t="shared" si="16"/>
        <v>0</v>
      </c>
      <c r="AX27" s="7">
        <f t="shared" si="16"/>
        <v>0</v>
      </c>
      <c r="AY27" s="7">
        <f t="shared" si="16"/>
        <v>0</v>
      </c>
      <c r="AZ27" s="7">
        <f t="shared" si="16"/>
        <v>0</v>
      </c>
    </row>
    <row r="28" spans="1:52" s="3" customFormat="1" x14ac:dyDescent="0.25">
      <c r="A28" s="316">
        <v>279441</v>
      </c>
      <c r="B28" s="8" t="s">
        <v>117</v>
      </c>
      <c r="C28" s="27">
        <f t="shared" si="10"/>
        <v>2.6349673360079578E-2</v>
      </c>
      <c r="D28" s="18">
        <f t="shared" si="11"/>
        <v>19894863.574984029</v>
      </c>
      <c r="E28" s="14">
        <f t="shared" si="13"/>
        <v>1402535.5197381817</v>
      </c>
      <c r="F28" s="8">
        <f t="shared" si="13"/>
        <v>176969.53330033817</v>
      </c>
      <c r="G28" s="21">
        <f t="shared" si="13"/>
        <v>31919.708467143788</v>
      </c>
      <c r="H28" s="8">
        <f t="shared" si="13"/>
        <v>310935.4624718444</v>
      </c>
      <c r="I28" s="21">
        <f t="shared" si="13"/>
        <v>2196964.5702647874</v>
      </c>
      <c r="J28" s="8">
        <f t="shared" si="12"/>
        <v>1725829.80402303</v>
      </c>
      <c r="K28" s="21">
        <f t="shared" si="13"/>
        <v>1731453.7693766023</v>
      </c>
      <c r="L28" s="8">
        <f t="shared" si="13"/>
        <v>110755.62545868417</v>
      </c>
      <c r="M28" s="8">
        <f t="shared" si="13"/>
        <v>115716.46939789875</v>
      </c>
      <c r="N28" s="8">
        <f t="shared" si="13"/>
        <v>80738.971558599282</v>
      </c>
      <c r="O28" s="8">
        <f t="shared" si="14"/>
        <v>268474.76701292349</v>
      </c>
      <c r="P28" s="8">
        <f t="shared" si="14"/>
        <v>740929.02914069418</v>
      </c>
      <c r="Q28" s="8">
        <f t="shared" si="14"/>
        <v>393990.35467306786</v>
      </c>
      <c r="R28" s="8">
        <f t="shared" si="14"/>
        <v>371571.83229504287</v>
      </c>
      <c r="S28" s="8">
        <f t="shared" si="5"/>
        <v>90587.547736147026</v>
      </c>
      <c r="T28" s="8">
        <f t="shared" si="5"/>
        <v>266754.49169806804</v>
      </c>
      <c r="U28" s="8">
        <f t="shared" si="5"/>
        <v>199526.13239351509</v>
      </c>
      <c r="V28" s="8">
        <f t="shared" si="6"/>
        <v>905724.95327142032</v>
      </c>
      <c r="W28" s="8">
        <f t="shared" si="14"/>
        <v>536979.99340506166</v>
      </c>
      <c r="X28" s="8">
        <f t="shared" si="14"/>
        <v>771755.58304337075</v>
      </c>
      <c r="Y28" s="8">
        <f t="shared" si="15"/>
        <v>282927.23000185326</v>
      </c>
      <c r="Z28" s="8">
        <f t="shared" si="15"/>
        <v>229280.44430808452</v>
      </c>
      <c r="AA28" s="8">
        <f t="shared" si="15"/>
        <v>1001580.8441593124</v>
      </c>
      <c r="AB28" s="8">
        <f t="shared" si="15"/>
        <v>100844.68930097294</v>
      </c>
      <c r="AC28" s="8">
        <f t="shared" si="15"/>
        <v>2230599.2876956705</v>
      </c>
      <c r="AD28" s="8">
        <f t="shared" si="15"/>
        <v>645384.93815361988</v>
      </c>
      <c r="AE28" s="8">
        <f t="shared" si="15"/>
        <v>168197.76856585286</v>
      </c>
      <c r="AF28" s="8">
        <f t="shared" si="8"/>
        <v>510706.41790164605</v>
      </c>
      <c r="AG28" s="159">
        <v>927761.09680709231</v>
      </c>
      <c r="AH28" s="157">
        <f t="shared" si="15"/>
        <v>420898.55171711423</v>
      </c>
      <c r="AI28" s="8">
        <f t="shared" si="15"/>
        <v>162798.64831953958</v>
      </c>
      <c r="AJ28" s="8">
        <f t="shared" si="15"/>
        <v>82926.550737343365</v>
      </c>
      <c r="AK28" s="8">
        <f t="shared" si="15"/>
        <v>534840.04642100539</v>
      </c>
      <c r="AL28" s="8">
        <f t="shared" si="16"/>
        <v>166002.94216850132</v>
      </c>
      <c r="AM28" s="8">
        <f t="shared" si="16"/>
        <v>0</v>
      </c>
      <c r="AN28" s="8">
        <f t="shared" si="16"/>
        <v>0</v>
      </c>
      <c r="AO28" s="8">
        <f t="shared" si="16"/>
        <v>0</v>
      </c>
      <c r="AP28" s="8">
        <f t="shared" si="16"/>
        <v>0</v>
      </c>
      <c r="AQ28" s="8">
        <f t="shared" si="16"/>
        <v>0</v>
      </c>
      <c r="AR28" s="8">
        <f t="shared" si="16"/>
        <v>0</v>
      </c>
      <c r="AS28" s="8">
        <f t="shared" si="16"/>
        <v>0</v>
      </c>
      <c r="AT28" s="8">
        <f t="shared" si="16"/>
        <v>0</v>
      </c>
      <c r="AU28" s="8">
        <f t="shared" si="16"/>
        <v>0</v>
      </c>
      <c r="AV28" s="8">
        <f t="shared" si="16"/>
        <v>0</v>
      </c>
      <c r="AW28" s="8">
        <f t="shared" si="16"/>
        <v>0</v>
      </c>
      <c r="AX28" s="8">
        <f t="shared" si="16"/>
        <v>0</v>
      </c>
      <c r="AY28" s="8">
        <f t="shared" si="16"/>
        <v>0</v>
      </c>
      <c r="AZ28" s="8">
        <f t="shared" si="16"/>
        <v>0</v>
      </c>
    </row>
    <row r="29" spans="1:52" s="3" customFormat="1" ht="15.75" thickBot="1" x14ac:dyDescent="0.3">
      <c r="A29" s="317">
        <v>248591</v>
      </c>
      <c r="B29" s="9" t="s">
        <v>27</v>
      </c>
      <c r="C29" s="27">
        <f t="shared" si="10"/>
        <v>2.3440696426993684E-2</v>
      </c>
      <c r="D29" s="20">
        <f t="shared" si="11"/>
        <v>17713736.930370916</v>
      </c>
      <c r="E29" s="16">
        <f t="shared" si="13"/>
        <v>1247697.0358223538</v>
      </c>
      <c r="F29" s="9">
        <f t="shared" si="13"/>
        <v>157432.27820063755</v>
      </c>
      <c r="G29" s="174">
        <f t="shared" si="13"/>
        <v>28395.805366985307</v>
      </c>
      <c r="H29" s="9">
        <f t="shared" si="13"/>
        <v>276608.50609373092</v>
      </c>
      <c r="I29" s="174">
        <f t="shared" si="13"/>
        <v>1954421.9333837689</v>
      </c>
      <c r="J29" s="9">
        <f>A29*$J$5</f>
        <v>1535299.9624675298</v>
      </c>
      <c r="K29" s="174">
        <f t="shared" si="13"/>
        <v>1540303.0478100886</v>
      </c>
      <c r="L29" s="9">
        <f t="shared" si="13"/>
        <v>98528.317921850248</v>
      </c>
      <c r="M29" s="9">
        <f t="shared" si="13"/>
        <v>102941.4897745608</v>
      </c>
      <c r="N29" s="9">
        <f t="shared" si="13"/>
        <v>71825.471848167435</v>
      </c>
      <c r="O29" s="9">
        <f t="shared" si="14"/>
        <v>238835.42789536846</v>
      </c>
      <c r="P29" s="9">
        <f t="shared" si="14"/>
        <v>659131.22370416042</v>
      </c>
      <c r="Q29" s="9">
        <f t="shared" si="14"/>
        <v>350494.22331917152</v>
      </c>
      <c r="R29" s="9">
        <f t="shared" si="14"/>
        <v>330550.6828348632</v>
      </c>
      <c r="S29" s="9">
        <f t="shared" si="5"/>
        <v>80586.775309552017</v>
      </c>
      <c r="T29" s="9">
        <f t="shared" si="5"/>
        <v>237305.06921215722</v>
      </c>
      <c r="U29" s="9">
        <f t="shared" si="5"/>
        <v>177498.65187226038</v>
      </c>
      <c r="V29" s="9">
        <f t="shared" si="6"/>
        <v>805733.84671073919</v>
      </c>
      <c r="W29" s="9">
        <f t="shared" si="14"/>
        <v>477697.95248570427</v>
      </c>
      <c r="X29" s="9">
        <f t="shared" si="14"/>
        <v>686554.55765021802</v>
      </c>
      <c r="Y29" s="9">
        <f t="shared" si="15"/>
        <v>251692.35378269723</v>
      </c>
      <c r="Z29" s="9">
        <f t="shared" si="15"/>
        <v>203968.11824675347</v>
      </c>
      <c r="AA29" s="9">
        <f t="shared" si="15"/>
        <v>891007.34548762569</v>
      </c>
      <c r="AB29" s="9">
        <f t="shared" si="15"/>
        <v>89711.538958199279</v>
      </c>
      <c r="AC29" s="9">
        <f t="shared" si="15"/>
        <v>1984343.4124826149</v>
      </c>
      <c r="AD29" s="9">
        <f t="shared" si="15"/>
        <v>574135.10243860609</v>
      </c>
      <c r="AE29" s="9">
        <f t="shared" si="15"/>
        <v>149628.90730262894</v>
      </c>
      <c r="AF29" s="9">
        <f t="shared" si="8"/>
        <v>454324.95278999174</v>
      </c>
      <c r="AG29" s="69">
        <v>840583.12633899809</v>
      </c>
      <c r="AH29" s="158">
        <f t="shared" si="15"/>
        <v>374431.78298785485</v>
      </c>
      <c r="AI29" s="9">
        <f t="shared" si="15"/>
        <v>144825.84439793255</v>
      </c>
      <c r="AJ29" s="9">
        <f t="shared" si="15"/>
        <v>73771.544527635269</v>
      </c>
      <c r="AK29" s="9">
        <f t="shared" si="15"/>
        <v>475794.25345544907</v>
      </c>
      <c r="AL29" s="9">
        <f t="shared" si="16"/>
        <v>147676.38749006021</v>
      </c>
      <c r="AM29" s="9">
        <f t="shared" si="16"/>
        <v>0</v>
      </c>
      <c r="AN29" s="9">
        <f t="shared" si="16"/>
        <v>0</v>
      </c>
      <c r="AO29" s="9">
        <f t="shared" si="16"/>
        <v>0</v>
      </c>
      <c r="AP29" s="9">
        <f t="shared" si="16"/>
        <v>0</v>
      </c>
      <c r="AQ29" s="9">
        <f t="shared" si="16"/>
        <v>0</v>
      </c>
      <c r="AR29" s="9">
        <f t="shared" si="16"/>
        <v>0</v>
      </c>
      <c r="AS29" s="9">
        <f t="shared" si="16"/>
        <v>0</v>
      </c>
      <c r="AT29" s="9">
        <f t="shared" si="16"/>
        <v>0</v>
      </c>
      <c r="AU29" s="9">
        <f t="shared" si="16"/>
        <v>0</v>
      </c>
      <c r="AV29" s="9">
        <f t="shared" si="16"/>
        <v>0</v>
      </c>
      <c r="AW29" s="9">
        <f t="shared" si="16"/>
        <v>0</v>
      </c>
      <c r="AX29" s="9">
        <f t="shared" si="16"/>
        <v>0</v>
      </c>
      <c r="AY29" s="9">
        <f t="shared" si="16"/>
        <v>0</v>
      </c>
      <c r="AZ29" s="9">
        <f t="shared" si="16"/>
        <v>0</v>
      </c>
    </row>
    <row r="30" spans="1:52" s="22" customFormat="1" ht="12.75" x14ac:dyDescent="0.2">
      <c r="A30" s="185"/>
      <c r="B30" s="22" t="s">
        <v>64</v>
      </c>
      <c r="D30" s="182"/>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588</v>
      </c>
      <c r="AH30" s="24"/>
      <c r="AI30" s="290"/>
      <c r="AJ30" s="22" t="s">
        <v>464</v>
      </c>
      <c r="AK30" s="24"/>
    </row>
    <row r="31" spans="1:52" s="24" customFormat="1" ht="12.75" x14ac:dyDescent="0.2">
      <c r="A31" s="181"/>
      <c r="B31" s="24" t="s">
        <v>36</v>
      </c>
      <c r="D31" s="170"/>
      <c r="E31" s="24" t="s">
        <v>62</v>
      </c>
      <c r="F31" s="24" t="s">
        <v>62</v>
      </c>
      <c r="G31" s="24" t="s">
        <v>62</v>
      </c>
      <c r="H31" s="24" t="s">
        <v>62</v>
      </c>
      <c r="I31" s="24" t="s">
        <v>62</v>
      </c>
      <c r="J31" s="24" t="s">
        <v>62</v>
      </c>
      <c r="K31" s="24" t="s">
        <v>62</v>
      </c>
      <c r="L31" s="24" t="s">
        <v>62</v>
      </c>
      <c r="M31" s="24" t="s">
        <v>62</v>
      </c>
      <c r="N31" s="24" t="s">
        <v>62</v>
      </c>
      <c r="O31" s="24" t="s">
        <v>62</v>
      </c>
      <c r="P31" s="24" t="s">
        <v>62</v>
      </c>
      <c r="Q31" s="24" t="s">
        <v>62</v>
      </c>
      <c r="R31" s="24" t="s">
        <v>62</v>
      </c>
      <c r="S31" s="24" t="s">
        <v>62</v>
      </c>
      <c r="T31" s="24" t="s">
        <v>62</v>
      </c>
      <c r="U31" s="24" t="s">
        <v>62</v>
      </c>
      <c r="V31" s="24" t="s">
        <v>62</v>
      </c>
      <c r="W31" s="24" t="s">
        <v>62</v>
      </c>
      <c r="X31" s="24" t="s">
        <v>62</v>
      </c>
      <c r="Y31" s="24" t="s">
        <v>62</v>
      </c>
      <c r="Z31" s="24" t="s">
        <v>62</v>
      </c>
      <c r="AA31" s="24" t="s">
        <v>62</v>
      </c>
      <c r="AB31" s="24" t="s">
        <v>62</v>
      </c>
      <c r="AC31" s="24" t="s">
        <v>62</v>
      </c>
      <c r="AD31" s="24" t="s">
        <v>62</v>
      </c>
      <c r="AE31" s="24" t="s">
        <v>62</v>
      </c>
      <c r="AF31" s="24" t="s">
        <v>62</v>
      </c>
      <c r="AG31" s="24" t="s">
        <v>282</v>
      </c>
      <c r="AH31" s="24" t="s">
        <v>62</v>
      </c>
      <c r="AI31" s="191" t="s">
        <v>62</v>
      </c>
      <c r="AJ31" s="24" t="s">
        <v>62</v>
      </c>
      <c r="AK31" s="24" t="s">
        <v>62</v>
      </c>
      <c r="AL31" s="24" t="s">
        <v>62</v>
      </c>
    </row>
    <row r="32" spans="1:52" s="24" customFormat="1" ht="12.75" x14ac:dyDescent="0.2">
      <c r="A32" s="181"/>
      <c r="B32" s="24" t="s">
        <v>37</v>
      </c>
      <c r="D32" s="170"/>
      <c r="E32" s="24" t="s">
        <v>63</v>
      </c>
      <c r="F32" s="24" t="s">
        <v>63</v>
      </c>
      <c r="G32" s="24" t="s">
        <v>63</v>
      </c>
      <c r="H32" s="24" t="s">
        <v>63</v>
      </c>
      <c r="I32" s="24" t="s">
        <v>63</v>
      </c>
      <c r="J32" s="24" t="s">
        <v>63</v>
      </c>
      <c r="K32" s="24" t="s">
        <v>63</v>
      </c>
      <c r="L32" s="24" t="s">
        <v>63</v>
      </c>
      <c r="M32" s="24" t="s">
        <v>63</v>
      </c>
      <c r="N32" s="24" t="s">
        <v>63</v>
      </c>
      <c r="O32" s="24" t="s">
        <v>63</v>
      </c>
      <c r="P32" s="24" t="s">
        <v>63</v>
      </c>
      <c r="Q32" s="24" t="s">
        <v>63</v>
      </c>
      <c r="R32" s="24" t="s">
        <v>63</v>
      </c>
      <c r="S32" s="24" t="s">
        <v>63</v>
      </c>
      <c r="T32" s="24" t="s">
        <v>63</v>
      </c>
      <c r="U32" s="24" t="s">
        <v>63</v>
      </c>
      <c r="V32" s="24" t="s">
        <v>63</v>
      </c>
      <c r="W32" s="24" t="s">
        <v>63</v>
      </c>
      <c r="X32" s="24" t="s">
        <v>63</v>
      </c>
      <c r="Y32" s="24" t="s">
        <v>63</v>
      </c>
      <c r="Z32" s="24" t="s">
        <v>63</v>
      </c>
      <c r="AA32" s="24" t="s">
        <v>63</v>
      </c>
      <c r="AB32" s="24" t="s">
        <v>63</v>
      </c>
      <c r="AC32" s="24" t="s">
        <v>63</v>
      </c>
      <c r="AD32" s="24" t="s">
        <v>63</v>
      </c>
      <c r="AE32" s="24" t="s">
        <v>63</v>
      </c>
      <c r="AF32" s="24" t="s">
        <v>63</v>
      </c>
      <c r="AG32" s="24" t="s">
        <v>421</v>
      </c>
      <c r="AH32" s="24" t="s">
        <v>63</v>
      </c>
      <c r="AI32" s="24" t="s">
        <v>63</v>
      </c>
      <c r="AJ32" s="24" t="s">
        <v>63</v>
      </c>
      <c r="AK32" s="24" t="s">
        <v>63</v>
      </c>
      <c r="AL32" s="24" t="s">
        <v>63</v>
      </c>
    </row>
    <row r="33" spans="1:40" s="22" customFormat="1" ht="14.25" customHeight="1" x14ac:dyDescent="0.2">
      <c r="B33" s="24" t="s">
        <v>45</v>
      </c>
      <c r="D33" s="182"/>
      <c r="E33" s="22" t="s">
        <v>32</v>
      </c>
      <c r="F33" s="22" t="s">
        <v>32</v>
      </c>
      <c r="G33" s="22" t="s">
        <v>32</v>
      </c>
      <c r="H33" s="22" t="s">
        <v>32</v>
      </c>
      <c r="I33" s="22" t="s">
        <v>32</v>
      </c>
      <c r="J33" s="22" t="s">
        <v>32</v>
      </c>
      <c r="K33" s="22" t="s">
        <v>32</v>
      </c>
      <c r="L33" s="22" t="s">
        <v>32</v>
      </c>
      <c r="M33" s="22" t="s">
        <v>32</v>
      </c>
      <c r="N33" s="22" t="s">
        <v>32</v>
      </c>
      <c r="O33" s="22" t="s">
        <v>32</v>
      </c>
      <c r="P33" s="22" t="s">
        <v>32</v>
      </c>
      <c r="Q33" s="22" t="s">
        <v>32</v>
      </c>
      <c r="R33" s="22" t="s">
        <v>32</v>
      </c>
      <c r="S33" s="22" t="s">
        <v>32</v>
      </c>
      <c r="T33" s="22" t="s">
        <v>32</v>
      </c>
      <c r="U33" s="22" t="s">
        <v>32</v>
      </c>
      <c r="V33" s="24" t="s">
        <v>32</v>
      </c>
      <c r="W33" s="22" t="s">
        <v>32</v>
      </c>
      <c r="X33" s="22" t="s">
        <v>32</v>
      </c>
      <c r="Y33" s="22" t="s">
        <v>32</v>
      </c>
      <c r="Z33" s="22" t="s">
        <v>32</v>
      </c>
      <c r="AA33" s="22" t="s">
        <v>32</v>
      </c>
      <c r="AB33" s="22" t="s">
        <v>32</v>
      </c>
      <c r="AC33" s="22" t="s">
        <v>32</v>
      </c>
      <c r="AD33" s="22" t="s">
        <v>32</v>
      </c>
      <c r="AE33" s="22" t="s">
        <v>32</v>
      </c>
      <c r="AF33" s="22" t="s">
        <v>32</v>
      </c>
      <c r="AG33" s="22" t="s">
        <v>456</v>
      </c>
      <c r="AH33" s="22" t="s">
        <v>32</v>
      </c>
      <c r="AI33" s="24" t="s">
        <v>412</v>
      </c>
      <c r="AJ33" s="22" t="s">
        <v>463</v>
      </c>
      <c r="AK33" s="22" t="s">
        <v>32</v>
      </c>
      <c r="AL33" s="22" t="s">
        <v>32</v>
      </c>
    </row>
    <row r="34" spans="1:40" s="22" customFormat="1" ht="12.75" x14ac:dyDescent="0.2">
      <c r="B34" s="183" t="s">
        <v>64</v>
      </c>
      <c r="D34" s="182"/>
      <c r="J34" s="185"/>
    </row>
    <row r="35" spans="1:40" s="22" customFormat="1" ht="12.75" hidden="1" outlineLevel="1" x14ac:dyDescent="0.2">
      <c r="A35" s="24" t="s">
        <v>144</v>
      </c>
      <c r="B35" s="181" t="s">
        <v>517</v>
      </c>
      <c r="D35" s="182"/>
      <c r="E35" s="168" t="s">
        <v>242</v>
      </c>
      <c r="F35" s="168" t="s">
        <v>242</v>
      </c>
      <c r="G35" s="168" t="s">
        <v>242</v>
      </c>
      <c r="H35" s="168" t="s">
        <v>242</v>
      </c>
      <c r="I35" s="168" t="s">
        <v>242</v>
      </c>
      <c r="J35" s="168" t="s">
        <v>242</v>
      </c>
      <c r="K35" s="168" t="s">
        <v>242</v>
      </c>
      <c r="L35" s="168" t="s">
        <v>242</v>
      </c>
      <c r="M35" s="168" t="s">
        <v>242</v>
      </c>
      <c r="N35" s="168" t="s">
        <v>242</v>
      </c>
      <c r="O35" s="168" t="s">
        <v>242</v>
      </c>
      <c r="P35" s="168" t="s">
        <v>242</v>
      </c>
      <c r="Q35" s="168" t="s">
        <v>242</v>
      </c>
      <c r="R35" s="168" t="s">
        <v>242</v>
      </c>
      <c r="S35" s="168" t="s">
        <v>242</v>
      </c>
      <c r="T35" s="168" t="s">
        <v>242</v>
      </c>
      <c r="U35" s="168" t="s">
        <v>242</v>
      </c>
      <c r="V35" s="168" t="s">
        <v>242</v>
      </c>
      <c r="W35" s="168" t="s">
        <v>242</v>
      </c>
      <c r="X35" s="168" t="s">
        <v>242</v>
      </c>
      <c r="Y35" s="168" t="s">
        <v>242</v>
      </c>
      <c r="Z35" s="168" t="s">
        <v>242</v>
      </c>
      <c r="AA35" s="168" t="s">
        <v>242</v>
      </c>
      <c r="AB35" s="168" t="s">
        <v>242</v>
      </c>
      <c r="AC35" s="168" t="s">
        <v>242</v>
      </c>
      <c r="AD35" s="168" t="s">
        <v>242</v>
      </c>
      <c r="AE35" s="168" t="s">
        <v>242</v>
      </c>
      <c r="AF35" s="168" t="s">
        <v>242</v>
      </c>
      <c r="AG35" s="293" t="s">
        <v>242</v>
      </c>
      <c r="AH35" s="168" t="s">
        <v>242</v>
      </c>
      <c r="AI35" s="168" t="s">
        <v>242</v>
      </c>
      <c r="AJ35" s="168" t="s">
        <v>242</v>
      </c>
      <c r="AK35" s="168" t="s">
        <v>242</v>
      </c>
      <c r="AL35" s="168" t="s">
        <v>242</v>
      </c>
    </row>
    <row r="36" spans="1:40" s="22" customFormat="1" ht="12.75" hidden="1" outlineLevel="1" x14ac:dyDescent="0.2">
      <c r="B36" s="184"/>
      <c r="D36" s="182"/>
      <c r="X36" s="22" t="s">
        <v>551</v>
      </c>
      <c r="AG36" s="185"/>
      <c r="AI36" s="185"/>
      <c r="AL36" s="185"/>
      <c r="AM36" s="185"/>
      <c r="AN36" s="185"/>
    </row>
    <row r="37" spans="1:40" s="22" customFormat="1" ht="12.75" hidden="1" outlineLevel="1" x14ac:dyDescent="0.2">
      <c r="A37" s="22" t="s">
        <v>241</v>
      </c>
      <c r="B37" s="22" t="s">
        <v>64</v>
      </c>
      <c r="D37" s="181"/>
      <c r="E37" s="22" t="s">
        <v>241</v>
      </c>
      <c r="F37" s="22" t="s">
        <v>241</v>
      </c>
      <c r="I37" s="22" t="s">
        <v>241</v>
      </c>
      <c r="J37" s="22" t="s">
        <v>370</v>
      </c>
      <c r="K37" s="22" t="s">
        <v>241</v>
      </c>
      <c r="R37" s="22" t="s">
        <v>241</v>
      </c>
      <c r="W37" s="22" t="s">
        <v>241</v>
      </c>
      <c r="X37" s="22" t="s">
        <v>241</v>
      </c>
      <c r="AF37" s="22" t="s">
        <v>241</v>
      </c>
      <c r="AG37" s="22" t="s">
        <v>241</v>
      </c>
      <c r="AH37" s="22" t="s">
        <v>241</v>
      </c>
      <c r="AI37" s="22" t="s">
        <v>241</v>
      </c>
    </row>
    <row r="38" spans="1:40" s="22" customFormat="1" ht="12.75" hidden="1" outlineLevel="1" x14ac:dyDescent="0.2">
      <c r="A38" s="181"/>
      <c r="B38" s="22" t="s">
        <v>243</v>
      </c>
      <c r="E38" s="303" t="s">
        <v>562</v>
      </c>
      <c r="I38" s="303" t="s">
        <v>518</v>
      </c>
      <c r="J38" s="22" t="s">
        <v>519</v>
      </c>
      <c r="K38" s="303" t="s">
        <v>518</v>
      </c>
      <c r="R38" s="303" t="s">
        <v>518</v>
      </c>
      <c r="AF38" s="304" t="s">
        <v>570</v>
      </c>
      <c r="AI38" s="303" t="s">
        <v>521</v>
      </c>
    </row>
    <row r="39" spans="1:40" s="22" customFormat="1" ht="12.75" hidden="1" outlineLevel="1" x14ac:dyDescent="0.2">
      <c r="A39" s="181"/>
      <c r="B39" s="292" t="s">
        <v>516</v>
      </c>
      <c r="D39" s="182"/>
      <c r="E39" s="291">
        <v>0.01</v>
      </c>
      <c r="F39" s="291">
        <v>0.01</v>
      </c>
      <c r="G39" s="291">
        <v>0.01</v>
      </c>
      <c r="H39" s="291">
        <v>0.01</v>
      </c>
      <c r="I39" s="291">
        <v>0.01</v>
      </c>
      <c r="J39" s="291">
        <v>0.01</v>
      </c>
      <c r="K39" s="291">
        <v>0.01</v>
      </c>
      <c r="L39" s="291">
        <v>0.01</v>
      </c>
      <c r="M39" s="291">
        <v>0.01</v>
      </c>
      <c r="N39" s="291">
        <v>0.01</v>
      </c>
      <c r="O39" s="291">
        <v>0.01</v>
      </c>
      <c r="P39" s="291">
        <v>0.01</v>
      </c>
      <c r="Q39" s="291">
        <v>0.01</v>
      </c>
      <c r="R39" s="291">
        <v>0.01</v>
      </c>
      <c r="S39" s="291">
        <v>0.01</v>
      </c>
      <c r="T39" s="291">
        <v>0.01</v>
      </c>
      <c r="U39" s="291">
        <v>0.01</v>
      </c>
      <c r="V39" s="291">
        <v>0.01</v>
      </c>
      <c r="W39" s="291">
        <v>0.01</v>
      </c>
      <c r="X39" s="291">
        <v>0.01</v>
      </c>
      <c r="Y39" s="291">
        <v>0.01</v>
      </c>
      <c r="Z39" s="291">
        <v>0.01</v>
      </c>
      <c r="AA39" s="291">
        <v>0.01</v>
      </c>
      <c r="AB39" s="291">
        <v>0.01</v>
      </c>
      <c r="AC39" s="291">
        <v>0.01</v>
      </c>
      <c r="AD39" s="291">
        <v>0.01</v>
      </c>
      <c r="AE39" s="291">
        <v>0.01</v>
      </c>
      <c r="AF39" s="291">
        <v>0</v>
      </c>
      <c r="AG39" s="22" t="s">
        <v>549</v>
      </c>
      <c r="AH39" s="291">
        <v>0.01</v>
      </c>
      <c r="AI39" s="291">
        <v>0.01</v>
      </c>
      <c r="AJ39" s="291">
        <v>0.01</v>
      </c>
      <c r="AK39" s="291">
        <v>0.01</v>
      </c>
    </row>
    <row r="40" spans="1:40" s="22" customFormat="1" ht="12.75" hidden="1" outlineLevel="1" x14ac:dyDescent="0.2">
      <c r="A40" s="181"/>
      <c r="D40" s="182"/>
      <c r="E40" s="305"/>
      <c r="F40" s="305"/>
      <c r="G40" s="305"/>
      <c r="H40" s="305"/>
      <c r="I40" s="305"/>
      <c r="J40" s="296"/>
      <c r="K40" s="306"/>
      <c r="L40" s="306"/>
      <c r="M40" s="306"/>
      <c r="N40" s="306"/>
      <c r="O40" s="306"/>
      <c r="P40" s="306"/>
      <c r="Q40" s="306"/>
      <c r="R40" s="306"/>
      <c r="S40" s="306"/>
      <c r="T40" s="306"/>
      <c r="U40" s="306"/>
      <c r="V40" s="306"/>
      <c r="W40" s="307"/>
      <c r="X40" s="306"/>
      <c r="Y40" s="306"/>
      <c r="Z40" s="306"/>
      <c r="AA40" s="306"/>
      <c r="AB40" s="306"/>
      <c r="AC40" s="306"/>
      <c r="AD40" s="306"/>
      <c r="AE40" s="306"/>
      <c r="AF40" s="306"/>
      <c r="AG40" s="307"/>
      <c r="AH40" s="306"/>
      <c r="AI40" s="306"/>
      <c r="AJ40" s="306"/>
      <c r="AK40" s="306"/>
    </row>
    <row r="41" spans="1:40" s="22" customFormat="1" ht="12.75" hidden="1" outlineLevel="1" x14ac:dyDescent="0.2">
      <c r="A41" s="181"/>
      <c r="D41" s="182"/>
    </row>
    <row r="42" spans="1:40" s="22" customFormat="1" ht="12.75" hidden="1" outlineLevel="1" x14ac:dyDescent="0.2">
      <c r="A42" s="181"/>
      <c r="B42" s="22" t="s">
        <v>567</v>
      </c>
      <c r="E42" s="311" t="s">
        <v>150</v>
      </c>
      <c r="F42" s="311" t="s">
        <v>150</v>
      </c>
      <c r="G42" s="311" t="s">
        <v>150</v>
      </c>
      <c r="H42" s="311" t="s">
        <v>150</v>
      </c>
      <c r="I42" s="311" t="s">
        <v>150</v>
      </c>
      <c r="J42" s="311" t="s">
        <v>150</v>
      </c>
      <c r="K42" s="311" t="s">
        <v>150</v>
      </c>
      <c r="L42" s="311" t="s">
        <v>150</v>
      </c>
      <c r="M42" s="311" t="s">
        <v>150</v>
      </c>
      <c r="N42" s="311" t="s">
        <v>150</v>
      </c>
      <c r="O42" s="311" t="s">
        <v>150</v>
      </c>
      <c r="P42" s="311" t="s">
        <v>150</v>
      </c>
      <c r="Q42" s="311" t="s">
        <v>150</v>
      </c>
      <c r="R42" s="311" t="s">
        <v>150</v>
      </c>
      <c r="S42" s="311" t="s">
        <v>150</v>
      </c>
      <c r="T42" s="311" t="s">
        <v>150</v>
      </c>
      <c r="U42" s="311" t="s">
        <v>150</v>
      </c>
      <c r="V42" s="311" t="s">
        <v>150</v>
      </c>
      <c r="W42" s="311" t="s">
        <v>150</v>
      </c>
      <c r="X42" s="311" t="s">
        <v>150</v>
      </c>
      <c r="Y42" s="311" t="s">
        <v>150</v>
      </c>
      <c r="Z42" s="311" t="s">
        <v>150</v>
      </c>
      <c r="AA42" s="311" t="s">
        <v>150</v>
      </c>
      <c r="AB42" s="311" t="s">
        <v>150</v>
      </c>
      <c r="AC42" s="311" t="s">
        <v>150</v>
      </c>
      <c r="AD42" s="311" t="s">
        <v>150</v>
      </c>
      <c r="AE42" s="311" t="s">
        <v>150</v>
      </c>
      <c r="AF42" s="311" t="s">
        <v>150</v>
      </c>
      <c r="AG42" s="311" t="s">
        <v>150</v>
      </c>
      <c r="AH42" s="311" t="s">
        <v>150</v>
      </c>
      <c r="AI42" s="311" t="s">
        <v>150</v>
      </c>
      <c r="AJ42" s="311" t="s">
        <v>150</v>
      </c>
      <c r="AK42" s="311" t="s">
        <v>150</v>
      </c>
      <c r="AL42" s="311" t="s">
        <v>150</v>
      </c>
    </row>
    <row r="43" spans="1:40" s="22" customFormat="1" ht="12.75" hidden="1" outlineLevel="1" x14ac:dyDescent="0.2">
      <c r="A43" s="181"/>
      <c r="I43" s="185" t="s">
        <v>569</v>
      </c>
      <c r="J43" s="22" t="s">
        <v>589</v>
      </c>
      <c r="K43" s="185" t="s">
        <v>569</v>
      </c>
      <c r="R43" s="185" t="s">
        <v>566</v>
      </c>
    </row>
    <row r="44" spans="1:40" s="22" customFormat="1" ht="12.75" collapsed="1" x14ac:dyDescent="0.2">
      <c r="A44" s="181"/>
      <c r="D44" s="182"/>
    </row>
    <row r="45" spans="1:40" s="22" customFormat="1" ht="12.75" x14ac:dyDescent="0.2">
      <c r="A45" s="181"/>
      <c r="D45" s="182"/>
    </row>
    <row r="46" spans="1:40" s="22" customFormat="1" ht="12.75" x14ac:dyDescent="0.2">
      <c r="A46" s="181"/>
      <c r="D46" s="182"/>
    </row>
    <row r="47" spans="1:40" s="22" customFormat="1" ht="12.75" x14ac:dyDescent="0.2">
      <c r="A47" s="181"/>
      <c r="D47" s="182"/>
      <c r="K47" s="276"/>
    </row>
    <row r="48" spans="1:40" s="22" customFormat="1" ht="12.75" x14ac:dyDescent="0.2">
      <c r="A48" s="181"/>
      <c r="D48" s="182"/>
    </row>
    <row r="49" spans="1:11" s="22" customFormat="1" ht="12.75" x14ac:dyDescent="0.2">
      <c r="A49" s="181"/>
      <c r="D49" s="182"/>
      <c r="K49" s="276"/>
    </row>
    <row r="50" spans="1:11" s="22" customFormat="1" ht="12.75" x14ac:dyDescent="0.2">
      <c r="A50" s="181"/>
      <c r="D50" s="182"/>
    </row>
    <row r="51" spans="1:11" s="22" customFormat="1" ht="12.75" x14ac:dyDescent="0.2">
      <c r="A51" s="181"/>
      <c r="D51" s="182"/>
    </row>
    <row r="52" spans="1:11" s="22" customFormat="1" ht="12.75" x14ac:dyDescent="0.2">
      <c r="A52" s="181"/>
      <c r="D52" s="182"/>
    </row>
    <row r="53" spans="1:11" s="22" customFormat="1" ht="12.75" x14ac:dyDescent="0.2">
      <c r="A53" s="181"/>
      <c r="D53" s="182"/>
    </row>
    <row r="54" spans="1:11" s="22" customFormat="1" ht="12.75" x14ac:dyDescent="0.2">
      <c r="A54" s="181"/>
      <c r="D54" s="182"/>
    </row>
    <row r="55" spans="1:11" s="22" customFormat="1" ht="12.75" x14ac:dyDescent="0.2">
      <c r="A55" s="181"/>
      <c r="D55" s="182"/>
    </row>
    <row r="56" spans="1:11" s="22" customFormat="1" ht="12.75" x14ac:dyDescent="0.2">
      <c r="A56" s="181"/>
      <c r="D56" s="182"/>
    </row>
    <row r="57" spans="1:11" s="22" customFormat="1" ht="12.75" x14ac:dyDescent="0.2">
      <c r="A57" s="181"/>
      <c r="D57" s="182"/>
    </row>
    <row r="58" spans="1:11" s="22" customFormat="1" ht="12.75" x14ac:dyDescent="0.2">
      <c r="A58" s="181"/>
      <c r="D58" s="182"/>
    </row>
    <row r="59" spans="1:11" s="22" customFormat="1" ht="12.75" x14ac:dyDescent="0.2">
      <c r="A59" s="181"/>
      <c r="D59" s="182"/>
    </row>
    <row r="60" spans="1:11" s="22" customFormat="1" ht="12.75" x14ac:dyDescent="0.2">
      <c r="A60" s="181"/>
      <c r="D60" s="182"/>
    </row>
    <row r="61" spans="1:11" s="22" customFormat="1" ht="12.75" x14ac:dyDescent="0.2">
      <c r="A61" s="181"/>
      <c r="D61" s="182"/>
    </row>
    <row r="62" spans="1:11" s="22" customFormat="1" ht="12.75" x14ac:dyDescent="0.2">
      <c r="A62" s="181"/>
      <c r="D62" s="182"/>
    </row>
    <row r="63" spans="1:11" s="22" customFormat="1" ht="12.75" x14ac:dyDescent="0.2">
      <c r="A63" s="181"/>
      <c r="D63" s="182"/>
    </row>
    <row r="64" spans="1:11" s="22" customFormat="1" ht="12.75" x14ac:dyDescent="0.2">
      <c r="A64" s="181"/>
      <c r="D64" s="182"/>
    </row>
    <row r="65" spans="1:4" s="22" customFormat="1" ht="12.75" x14ac:dyDescent="0.2">
      <c r="A65" s="181"/>
      <c r="D65" s="182"/>
    </row>
    <row r="66" spans="1:4" s="22" customFormat="1" ht="12.75" x14ac:dyDescent="0.2">
      <c r="A66" s="181"/>
      <c r="D66" s="182"/>
    </row>
    <row r="67" spans="1:4" s="22" customFormat="1" ht="12.75" x14ac:dyDescent="0.2">
      <c r="A67" s="181"/>
      <c r="D67" s="182"/>
    </row>
    <row r="68" spans="1:4" s="22" customFormat="1" ht="12.75" x14ac:dyDescent="0.2">
      <c r="A68" s="181"/>
      <c r="D68" s="182"/>
    </row>
    <row r="69" spans="1:4" s="22" customFormat="1" ht="12.75" x14ac:dyDescent="0.2">
      <c r="A69" s="181"/>
      <c r="D69" s="182"/>
    </row>
    <row r="70" spans="1:4" s="3" customFormat="1" x14ac:dyDescent="0.25">
      <c r="A70" s="6"/>
      <c r="D70" s="4"/>
    </row>
    <row r="71" spans="1:4" s="3" customFormat="1" x14ac:dyDescent="0.25">
      <c r="A71" s="6"/>
      <c r="D71" s="4"/>
    </row>
    <row r="72" spans="1:4" s="3" customFormat="1" x14ac:dyDescent="0.25">
      <c r="A72" s="6"/>
      <c r="D72" s="4"/>
    </row>
    <row r="73" spans="1:4" s="3" customFormat="1" x14ac:dyDescent="0.25">
      <c r="A73" s="6"/>
      <c r="D73" s="4"/>
    </row>
    <row r="74" spans="1:4" s="3" customFormat="1" x14ac:dyDescent="0.25">
      <c r="A74" s="6"/>
      <c r="D74" s="4"/>
    </row>
    <row r="75" spans="1:4" s="3" customFormat="1" x14ac:dyDescent="0.25">
      <c r="A75" s="6"/>
      <c r="D75" s="4"/>
    </row>
    <row r="76" spans="1:4" s="3" customFormat="1" x14ac:dyDescent="0.25">
      <c r="A76" s="6"/>
      <c r="D76" s="4"/>
    </row>
    <row r="77" spans="1:4" s="3" customFormat="1" x14ac:dyDescent="0.25">
      <c r="A77" s="6"/>
      <c r="D77" s="4"/>
    </row>
    <row r="78" spans="1:4" s="3" customFormat="1" x14ac:dyDescent="0.25">
      <c r="A78" s="6"/>
      <c r="D78" s="4"/>
    </row>
    <row r="79" spans="1:4" s="3" customFormat="1" x14ac:dyDescent="0.25">
      <c r="A79" s="6"/>
      <c r="D79" s="4"/>
    </row>
    <row r="80" spans="1:4" s="3" customFormat="1" x14ac:dyDescent="0.25">
      <c r="A80" s="6"/>
      <c r="D80" s="4"/>
    </row>
    <row r="81" spans="1:4" s="3" customFormat="1" x14ac:dyDescent="0.25">
      <c r="A81" s="6"/>
      <c r="D81" s="4"/>
    </row>
    <row r="82" spans="1:4" s="3" customFormat="1" x14ac:dyDescent="0.25">
      <c r="A82" s="6"/>
      <c r="D82" s="4"/>
    </row>
    <row r="83" spans="1:4" s="3" customFormat="1" x14ac:dyDescent="0.25">
      <c r="A83" s="6"/>
      <c r="D83" s="4"/>
    </row>
    <row r="84" spans="1:4" s="3" customFormat="1" x14ac:dyDescent="0.25">
      <c r="A84" s="6"/>
      <c r="D84" s="4"/>
    </row>
    <row r="85" spans="1:4" s="3" customFormat="1" x14ac:dyDescent="0.25">
      <c r="A85" s="6"/>
      <c r="D85" s="4"/>
    </row>
    <row r="86" spans="1:4" s="3" customFormat="1" x14ac:dyDescent="0.25">
      <c r="A86" s="6"/>
      <c r="D86" s="4"/>
    </row>
    <row r="87" spans="1:4" s="3" customFormat="1" x14ac:dyDescent="0.25">
      <c r="A87" s="6"/>
      <c r="D87" s="4"/>
    </row>
    <row r="88" spans="1:4" s="3" customFormat="1" x14ac:dyDescent="0.25">
      <c r="A88" s="6"/>
      <c r="D88" s="4"/>
    </row>
  </sheetData>
  <mergeCells count="1">
    <mergeCell ref="B1:B2"/>
  </mergeCells>
  <pageMargins left="0.7" right="0.7" top="0.75" bottom="0.75" header="0.3" footer="0.3"/>
  <pageSetup paperSize="9" orientation="portrait" horizontalDpi="4294967295" verticalDpi="4294967295" r:id="rId1"/>
  <ignoredErrors>
    <ignoredError sqref="J10:J29" formula="1"/>
  </ignoredError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8C1-F9C4-4B28-96A2-D9CD67D9EEB0}">
  <sheetPr>
    <tabColor rgb="FFC03F73"/>
  </sheetPr>
  <dimension ref="A1:W45"/>
  <sheetViews>
    <sheetView zoomScaleNormal="100" workbookViewId="0">
      <pane xSplit="2" ySplit="7" topLeftCell="C8" activePane="bottomRight" state="frozenSplit"/>
      <selection activeCell="AH44" sqref="AH44"/>
      <selection pane="topRight" activeCell="AH44" sqref="AH44"/>
      <selection pane="bottomLeft" activeCell="AH44" sqref="AH44"/>
      <selection pane="bottomRight"/>
    </sheetView>
  </sheetViews>
  <sheetFormatPr defaultRowHeight="15" outlineLevelRow="1" x14ac:dyDescent="0.25"/>
  <cols>
    <col min="1" max="1" width="48.140625" customWidth="1"/>
    <col min="2" max="2" width="13.85546875" customWidth="1"/>
    <col min="3" max="3" width="15.28515625" customWidth="1"/>
    <col min="4" max="4" width="15.7109375" customWidth="1"/>
    <col min="5" max="5" width="15" customWidth="1"/>
    <col min="6" max="6" width="15.140625" customWidth="1"/>
    <col min="7" max="9" width="13.7109375" customWidth="1"/>
    <col min="10" max="10" width="14.5703125" customWidth="1"/>
    <col min="11" max="23" width="13.7109375" customWidth="1"/>
    <col min="24" max="24" width="10" bestFit="1" customWidth="1"/>
  </cols>
  <sheetData>
    <row r="1" spans="1:23" ht="68.25" customHeight="1" thickBot="1" x14ac:dyDescent="0.3">
      <c r="A1" s="206" t="s">
        <v>510</v>
      </c>
      <c r="B1" s="207" t="s">
        <v>227</v>
      </c>
      <c r="C1" s="208" t="s">
        <v>422</v>
      </c>
      <c r="D1" s="209" t="s">
        <v>361</v>
      </c>
      <c r="E1" s="210" t="s">
        <v>487</v>
      </c>
      <c r="F1" s="209"/>
      <c r="G1" s="210"/>
      <c r="H1" s="209"/>
      <c r="I1" s="209"/>
      <c r="J1" s="209"/>
      <c r="K1" s="209"/>
      <c r="L1" s="209"/>
      <c r="M1" s="209"/>
      <c r="N1" s="209"/>
      <c r="O1" s="209"/>
      <c r="P1" s="209"/>
      <c r="Q1" s="209"/>
      <c r="R1" s="209"/>
      <c r="S1" s="209"/>
      <c r="T1" s="209"/>
      <c r="U1" s="209"/>
      <c r="V1" s="209"/>
      <c r="W1" s="209"/>
    </row>
    <row r="2" spans="1:23" ht="15.75" customHeight="1" thickBot="1" x14ac:dyDescent="0.3">
      <c r="A2" s="201"/>
      <c r="B2" s="211"/>
      <c r="C2" s="211">
        <v>9002</v>
      </c>
      <c r="D2" s="211"/>
      <c r="E2" s="212"/>
      <c r="F2" s="211"/>
      <c r="G2" s="212"/>
      <c r="H2" s="211"/>
      <c r="I2" s="211"/>
      <c r="J2" s="211"/>
      <c r="K2" s="211"/>
      <c r="L2" s="211"/>
      <c r="M2" s="211"/>
      <c r="N2" s="211"/>
      <c r="O2" s="211"/>
      <c r="P2" s="211"/>
      <c r="Q2" s="211"/>
      <c r="R2" s="211"/>
      <c r="S2" s="211"/>
      <c r="T2" s="211"/>
      <c r="U2" s="211"/>
      <c r="V2" s="211"/>
      <c r="W2" s="211"/>
    </row>
    <row r="3" spans="1:23" s="202" customFormat="1" ht="21.2" customHeight="1" thickBot="1" x14ac:dyDescent="0.3">
      <c r="A3" s="280" t="s">
        <v>511</v>
      </c>
      <c r="B3" s="203">
        <f>SUM(C3:W3)</f>
        <v>45000000</v>
      </c>
      <c r="C3" s="204">
        <f>45000000</f>
        <v>45000000</v>
      </c>
      <c r="D3" s="203">
        <f>15000000*1.04*0</f>
        <v>0</v>
      </c>
      <c r="E3" s="205">
        <v>0</v>
      </c>
      <c r="F3" s="203">
        <v>0</v>
      </c>
      <c r="G3" s="205">
        <v>0</v>
      </c>
      <c r="H3" s="203">
        <v>0</v>
      </c>
      <c r="I3" s="203">
        <v>0</v>
      </c>
      <c r="J3" s="203">
        <v>0</v>
      </c>
      <c r="K3" s="203"/>
      <c r="L3" s="203"/>
      <c r="M3" s="203"/>
      <c r="N3" s="203"/>
      <c r="O3" s="203"/>
      <c r="P3" s="203"/>
      <c r="Q3" s="203"/>
      <c r="R3" s="203"/>
      <c r="S3" s="203"/>
      <c r="T3" s="203"/>
      <c r="U3" s="203"/>
      <c r="V3" s="203"/>
      <c r="W3" s="203"/>
    </row>
    <row r="4" spans="1:23" ht="18.399999999999999" customHeight="1" thickBot="1" x14ac:dyDescent="0.3">
      <c r="A4" s="199" t="s">
        <v>427</v>
      </c>
      <c r="B4" s="200">
        <f>B3/'Gemensamma Tjänster'!$A$8</f>
        <v>4.2432402589583527</v>
      </c>
      <c r="C4" s="200">
        <f>C3/'Gemensamma Tjänster'!$A$8</f>
        <v>4.2432402589583527</v>
      </c>
      <c r="D4" s="200">
        <f>D3/'Gemensamma Tjänster'!$A$8</f>
        <v>0</v>
      </c>
      <c r="E4" s="200">
        <f>E3/'Gemensamma Tjänster'!$A$8</f>
        <v>0</v>
      </c>
      <c r="F4" s="200">
        <f>F3/'Gemensamma Tjänster'!$A$8</f>
        <v>0</v>
      </c>
      <c r="G4" s="200">
        <f>G3/'Gemensamma Tjänster'!$A$8</f>
        <v>0</v>
      </c>
      <c r="H4" s="200">
        <f>H3/'Gemensamma Tjänster'!$A$8</f>
        <v>0</v>
      </c>
      <c r="I4" s="200">
        <f>I3/'Gemensamma Tjänster'!$A$8</f>
        <v>0</v>
      </c>
      <c r="J4" s="200">
        <f>J3/'Gemensamma Tjänster'!$A$8</f>
        <v>0</v>
      </c>
      <c r="K4" s="200">
        <f>K3/'Gemensamma Tjänster'!$A$8</f>
        <v>0</v>
      </c>
      <c r="L4" s="200">
        <f>L3/'Gemensamma Tjänster'!$A$8</f>
        <v>0</v>
      </c>
      <c r="M4" s="200">
        <f>M3/'Gemensamma Tjänster'!$A$8</f>
        <v>0</v>
      </c>
      <c r="N4" s="200">
        <f>N3/'Gemensamma Tjänster'!$A$8</f>
        <v>0</v>
      </c>
      <c r="O4" s="200">
        <f>O3/'Gemensamma Tjänster'!$A$8</f>
        <v>0</v>
      </c>
      <c r="P4" s="200">
        <f>P3/'Gemensamma Tjänster'!$A$8</f>
        <v>0</v>
      </c>
      <c r="Q4" s="200">
        <f>Q3/'Gemensamma Tjänster'!$A$8</f>
        <v>0</v>
      </c>
      <c r="R4" s="200">
        <f>R3/'Gemensamma Tjänster'!$A$8</f>
        <v>0</v>
      </c>
      <c r="S4" s="200">
        <f>S3/'Gemensamma Tjänster'!$A$8</f>
        <v>0</v>
      </c>
      <c r="T4" s="200">
        <f>T3/'Gemensamma Tjänster'!$A$8</f>
        <v>0</v>
      </c>
      <c r="U4" s="200">
        <f>U3/'Gemensamma Tjänster'!$A$8</f>
        <v>0</v>
      </c>
      <c r="V4" s="200">
        <f>V3/'Gemensamma Tjänster'!$A$8</f>
        <v>0</v>
      </c>
      <c r="W4" s="200">
        <f>W3/'Gemensamma Tjänster'!$A$8</f>
        <v>0</v>
      </c>
    </row>
    <row r="5" spans="1:23" ht="2.65" hidden="1" customHeight="1" x14ac:dyDescent="0.25">
      <c r="A5" s="137"/>
      <c r="B5" s="133"/>
      <c r="C5" s="147"/>
      <c r="D5" s="148"/>
      <c r="E5" s="139"/>
      <c r="F5" s="133"/>
      <c r="G5" s="139"/>
      <c r="H5" s="133"/>
      <c r="I5" s="133"/>
      <c r="J5" s="133"/>
      <c r="K5" s="133"/>
      <c r="L5" s="133"/>
      <c r="M5" s="133"/>
      <c r="N5" s="133"/>
      <c r="O5" s="133"/>
      <c r="P5" s="133"/>
      <c r="Q5" s="133"/>
      <c r="R5" s="133"/>
      <c r="S5" s="133"/>
      <c r="T5" s="133"/>
      <c r="U5" s="133"/>
      <c r="V5" s="133"/>
      <c r="W5" s="133"/>
    </row>
    <row r="6" spans="1:23" ht="2.65" hidden="1" customHeight="1" x14ac:dyDescent="0.25">
      <c r="A6" s="137"/>
      <c r="B6" s="133"/>
      <c r="C6" s="147"/>
      <c r="D6" s="148"/>
      <c r="E6" s="139"/>
      <c r="F6" s="133"/>
      <c r="G6" s="139"/>
      <c r="H6" s="133"/>
      <c r="I6" s="133"/>
      <c r="J6" s="133"/>
      <c r="K6" s="133"/>
      <c r="L6" s="133"/>
      <c r="M6" s="133"/>
      <c r="N6" s="133"/>
      <c r="O6" s="133"/>
      <c r="P6" s="133"/>
      <c r="Q6" s="133"/>
      <c r="R6" s="133"/>
      <c r="S6" s="133"/>
      <c r="T6" s="133"/>
      <c r="U6" s="133"/>
      <c r="V6" s="133"/>
      <c r="W6" s="133"/>
    </row>
    <row r="7" spans="1:23" ht="2.65" hidden="1" customHeight="1" thickBot="1" x14ac:dyDescent="0.3">
      <c r="A7" s="140"/>
      <c r="B7" s="141"/>
      <c r="C7" s="149"/>
      <c r="D7" s="150"/>
      <c r="E7" s="146"/>
      <c r="F7" s="141"/>
      <c r="G7" s="146"/>
      <c r="H7" s="141"/>
      <c r="I7" s="141"/>
      <c r="J7" s="141"/>
      <c r="K7" s="141"/>
      <c r="L7" s="141"/>
      <c r="M7" s="141"/>
      <c r="N7" s="141"/>
      <c r="O7" s="141"/>
      <c r="P7" s="141"/>
      <c r="Q7" s="141"/>
      <c r="R7" s="141"/>
      <c r="S7" s="141"/>
      <c r="T7" s="141"/>
      <c r="U7" s="141"/>
      <c r="V7" s="141"/>
      <c r="W7" s="141"/>
    </row>
    <row r="8" spans="1:23" x14ac:dyDescent="0.25">
      <c r="A8" s="13" t="s">
        <v>109</v>
      </c>
      <c r="B8" s="17">
        <f>'Gemensamma Tjänster'!$C9*'Gemensamma i utveckling'!$B$3</f>
        <v>10542283.747739177</v>
      </c>
      <c r="C8" s="61">
        <f>'Gemensamma Tjänster'!$C9*'Gemensamma i utveckling'!C$3</f>
        <v>10542283.747739177</v>
      </c>
      <c r="D8" s="65">
        <f>'Gemensamma Tjänster'!$C9*'Gemensamma i utveckling'!D$3</f>
        <v>0</v>
      </c>
      <c r="E8" s="65">
        <f>'Gemensamma Tjänster'!$C9*'Gemensamma i utveckling'!E$3</f>
        <v>0</v>
      </c>
      <c r="F8" s="65">
        <f>'Gemensamma Tjänster'!$C9*'Gemensamma i utveckling'!F$3</f>
        <v>0</v>
      </c>
      <c r="G8" s="61">
        <f>'Gemensamma Tjänster'!$C9*'Gemensamma i utveckling'!G$3</f>
        <v>0</v>
      </c>
      <c r="H8" s="65">
        <f>'Gemensamma Tjänster'!$C9*'Gemensamma i utveckling'!H$3</f>
        <v>0</v>
      </c>
      <c r="I8" s="65">
        <f>'Gemensamma Tjänster'!$C9*'Gemensamma i utveckling'!I$3</f>
        <v>0</v>
      </c>
      <c r="J8" s="65">
        <f>'Gemensamma Tjänster'!$C9*'Gemensamma i utveckling'!J$3</f>
        <v>0</v>
      </c>
      <c r="K8" s="65">
        <f>'Gemensamma Tjänster'!$C9*'Gemensamma i utveckling'!K$3</f>
        <v>0</v>
      </c>
      <c r="L8" s="65">
        <f>'Gemensamma Tjänster'!$C9*'Gemensamma i utveckling'!L$3</f>
        <v>0</v>
      </c>
      <c r="M8" s="65">
        <f>'Gemensamma Tjänster'!$C9*'Gemensamma i utveckling'!M$3</f>
        <v>0</v>
      </c>
      <c r="N8" s="65">
        <f>'Gemensamma Tjänster'!$C9*'Gemensamma i utveckling'!N$3</f>
        <v>0</v>
      </c>
      <c r="O8" s="65">
        <f>'Gemensamma Tjänster'!$C9*'Gemensamma i utveckling'!O$3</f>
        <v>0</v>
      </c>
      <c r="P8" s="65">
        <f>'Gemensamma Tjänster'!$C9*'Gemensamma i utveckling'!P$3</f>
        <v>0</v>
      </c>
      <c r="Q8" s="65">
        <f>'Gemensamma Tjänster'!$C9*'Gemensamma i utveckling'!Q$3</f>
        <v>0</v>
      </c>
      <c r="R8" s="65">
        <f>'Gemensamma Tjänster'!$C9*'Gemensamma i utveckling'!R$3</f>
        <v>0</v>
      </c>
      <c r="S8" s="65">
        <f>'Gemensamma Tjänster'!$C9*'Gemensamma i utveckling'!S$3</f>
        <v>0</v>
      </c>
      <c r="T8" s="65">
        <f>'Gemensamma Tjänster'!$C9*'Gemensamma i utveckling'!T$3</f>
        <v>0</v>
      </c>
      <c r="U8" s="65">
        <f>'Gemensamma Tjänster'!$C9*'Gemensamma i utveckling'!U$3</f>
        <v>0</v>
      </c>
      <c r="V8" s="65">
        <f>'Gemensamma Tjänster'!$C9*'Gemensamma i utveckling'!V$3</f>
        <v>0</v>
      </c>
      <c r="W8" s="65">
        <f>'Gemensamma Tjänster'!$C9*'Gemensamma i utveckling'!W$3</f>
        <v>0</v>
      </c>
    </row>
    <row r="9" spans="1:23" x14ac:dyDescent="0.25">
      <c r="A9" s="14" t="s">
        <v>26</v>
      </c>
      <c r="B9" s="18">
        <f>'Gemensamma Tjänster'!$C10*'Gemensamma i utveckling'!$B$3</f>
        <v>1737827.5345369112</v>
      </c>
      <c r="C9" s="62">
        <f>'Gemensamma Tjänster'!$C10*'Gemensamma i utveckling'!$C$3</f>
        <v>1737827.5345369112</v>
      </c>
      <c r="D9" s="37">
        <f>'Gemensamma Tjänster'!$C10*'Gemensamma i utveckling'!D$3</f>
        <v>0</v>
      </c>
      <c r="E9" s="37">
        <f>'Gemensamma Tjänster'!$C10*'Gemensamma i utveckling'!E$3</f>
        <v>0</v>
      </c>
      <c r="F9" s="37">
        <f>'Gemensamma Tjänster'!$C10*'Gemensamma i utveckling'!F$3</f>
        <v>0</v>
      </c>
      <c r="G9" s="62">
        <f>'Gemensamma Tjänster'!$C10*'Gemensamma i utveckling'!G$3</f>
        <v>0</v>
      </c>
      <c r="H9" s="37">
        <f>'Gemensamma Tjänster'!$C10*'Gemensamma i utveckling'!H$3</f>
        <v>0</v>
      </c>
      <c r="I9" s="37">
        <f>'Gemensamma Tjänster'!$C10*'Gemensamma i utveckling'!I$3</f>
        <v>0</v>
      </c>
      <c r="J9" s="37">
        <f>'Gemensamma Tjänster'!$C10*'Gemensamma i utveckling'!J$3</f>
        <v>0</v>
      </c>
      <c r="K9" s="37">
        <f>'Gemensamma Tjänster'!$C10*'Gemensamma i utveckling'!K$3</f>
        <v>0</v>
      </c>
      <c r="L9" s="37">
        <f>'Gemensamma Tjänster'!$C10*'Gemensamma i utveckling'!L$3</f>
        <v>0</v>
      </c>
      <c r="M9" s="37">
        <f>'Gemensamma Tjänster'!$C10*'Gemensamma i utveckling'!M$3</f>
        <v>0</v>
      </c>
      <c r="N9" s="37">
        <f>'Gemensamma Tjänster'!$C10*'Gemensamma i utveckling'!N$3</f>
        <v>0</v>
      </c>
      <c r="O9" s="37">
        <f>'Gemensamma Tjänster'!$C10*'Gemensamma i utveckling'!O$3</f>
        <v>0</v>
      </c>
      <c r="P9" s="37">
        <f>'Gemensamma Tjänster'!$C10*'Gemensamma i utveckling'!P$3</f>
        <v>0</v>
      </c>
      <c r="Q9" s="37">
        <f>'Gemensamma Tjänster'!$C10*'Gemensamma i utveckling'!Q$3</f>
        <v>0</v>
      </c>
      <c r="R9" s="37">
        <f>'Gemensamma Tjänster'!$C10*'Gemensamma i utveckling'!R$3</f>
        <v>0</v>
      </c>
      <c r="S9" s="37">
        <f>'Gemensamma Tjänster'!$C10*'Gemensamma i utveckling'!S$3</f>
        <v>0</v>
      </c>
      <c r="T9" s="37">
        <f>'Gemensamma Tjänster'!$C10*'Gemensamma i utveckling'!T$3</f>
        <v>0</v>
      </c>
      <c r="U9" s="37">
        <f>'Gemensamma Tjänster'!$C10*'Gemensamma i utveckling'!U$3</f>
        <v>0</v>
      </c>
      <c r="V9" s="37">
        <f>'Gemensamma Tjänster'!$C10*'Gemensamma i utveckling'!V$3</f>
        <v>0</v>
      </c>
      <c r="W9" s="37">
        <f>'Gemensamma Tjänster'!$C10*'Gemensamma i utveckling'!W$3</f>
        <v>0</v>
      </c>
    </row>
    <row r="10" spans="1:23" x14ac:dyDescent="0.25">
      <c r="A10" s="15" t="s">
        <v>110</v>
      </c>
      <c r="B10" s="19">
        <f>'Gemensamma Tjänster'!$C11*'Gemensamma i utveckling'!$B$3</f>
        <v>1278365.2360566419</v>
      </c>
      <c r="C10" s="63">
        <f>'Gemensamma Tjänster'!$C11*'Gemensamma i utveckling'!$C$3</f>
        <v>1278365.2360566419</v>
      </c>
      <c r="D10" s="36">
        <f>'Gemensamma Tjänster'!$C11*'Gemensamma i utveckling'!D$3</f>
        <v>0</v>
      </c>
      <c r="E10" s="36">
        <f>'Gemensamma Tjänster'!$C11*'Gemensamma i utveckling'!E$3</f>
        <v>0</v>
      </c>
      <c r="F10" s="36">
        <f>'Gemensamma Tjänster'!$C11*'Gemensamma i utveckling'!F$3</f>
        <v>0</v>
      </c>
      <c r="G10" s="63">
        <f>'Gemensamma Tjänster'!$C11*'Gemensamma i utveckling'!G$3</f>
        <v>0</v>
      </c>
      <c r="H10" s="36">
        <f>'Gemensamma Tjänster'!$C11*'Gemensamma i utveckling'!H$3</f>
        <v>0</v>
      </c>
      <c r="I10" s="36">
        <f>'Gemensamma Tjänster'!$C11*'Gemensamma i utveckling'!I$3</f>
        <v>0</v>
      </c>
      <c r="J10" s="36">
        <f>'Gemensamma Tjänster'!$C11*'Gemensamma i utveckling'!J$3</f>
        <v>0</v>
      </c>
      <c r="K10" s="36">
        <f>'Gemensamma Tjänster'!$C11*'Gemensamma i utveckling'!K$3</f>
        <v>0</v>
      </c>
      <c r="L10" s="36">
        <f>'Gemensamma Tjänster'!$C11*'Gemensamma i utveckling'!L$3</f>
        <v>0</v>
      </c>
      <c r="M10" s="36">
        <f>'Gemensamma Tjänster'!$C11*'Gemensamma i utveckling'!M$3</f>
        <v>0</v>
      </c>
      <c r="N10" s="36">
        <f>'Gemensamma Tjänster'!$C11*'Gemensamma i utveckling'!N$3</f>
        <v>0</v>
      </c>
      <c r="O10" s="36">
        <f>'Gemensamma Tjänster'!$C11*'Gemensamma i utveckling'!O$3</f>
        <v>0</v>
      </c>
      <c r="P10" s="36">
        <f>'Gemensamma Tjänster'!$C11*'Gemensamma i utveckling'!P$3</f>
        <v>0</v>
      </c>
      <c r="Q10" s="36">
        <f>'Gemensamma Tjänster'!$C11*'Gemensamma i utveckling'!Q$3</f>
        <v>0</v>
      </c>
      <c r="R10" s="36">
        <f>'Gemensamma Tjänster'!$C11*'Gemensamma i utveckling'!R$3</f>
        <v>0</v>
      </c>
      <c r="S10" s="36">
        <f>'Gemensamma Tjänster'!$C11*'Gemensamma i utveckling'!S$3</f>
        <v>0</v>
      </c>
      <c r="T10" s="36">
        <f>'Gemensamma Tjänster'!$C11*'Gemensamma i utveckling'!T$3</f>
        <v>0</v>
      </c>
      <c r="U10" s="36">
        <f>'Gemensamma Tjänster'!$C11*'Gemensamma i utveckling'!U$3</f>
        <v>0</v>
      </c>
      <c r="V10" s="36">
        <f>'Gemensamma Tjänster'!$C11*'Gemensamma i utveckling'!V$3</f>
        <v>0</v>
      </c>
      <c r="W10" s="36">
        <f>'Gemensamma Tjänster'!$C11*'Gemensamma i utveckling'!W$3</f>
        <v>0</v>
      </c>
    </row>
    <row r="11" spans="1:23" x14ac:dyDescent="0.25">
      <c r="A11" s="14" t="s">
        <v>9</v>
      </c>
      <c r="B11" s="18">
        <f>'Gemensamma Tjänster'!$C12*'Gemensamma i utveckling'!$B$3</f>
        <v>2005711.7785654699</v>
      </c>
      <c r="C11" s="62">
        <f>'Gemensamma Tjänster'!$C12*'Gemensamma i utveckling'!$C$3</f>
        <v>2005711.7785654699</v>
      </c>
      <c r="D11" s="37">
        <f>'Gemensamma Tjänster'!$C12*'Gemensamma i utveckling'!D$3</f>
        <v>0</v>
      </c>
      <c r="E11" s="37">
        <f>'Gemensamma Tjänster'!$C12*'Gemensamma i utveckling'!E$3</f>
        <v>0</v>
      </c>
      <c r="F11" s="37">
        <f>'Gemensamma Tjänster'!$C12*'Gemensamma i utveckling'!F$3</f>
        <v>0</v>
      </c>
      <c r="G11" s="62">
        <f>'Gemensamma Tjänster'!$C12*'Gemensamma i utveckling'!G$3</f>
        <v>0</v>
      </c>
      <c r="H11" s="37">
        <f>'Gemensamma Tjänster'!$C12*'Gemensamma i utveckling'!H$3</f>
        <v>0</v>
      </c>
      <c r="I11" s="37">
        <f>'Gemensamma Tjänster'!$C12*'Gemensamma i utveckling'!I$3</f>
        <v>0</v>
      </c>
      <c r="J11" s="37">
        <f>'Gemensamma Tjänster'!$C12*'Gemensamma i utveckling'!J$3</f>
        <v>0</v>
      </c>
      <c r="K11" s="37">
        <f>'Gemensamma Tjänster'!$C12*'Gemensamma i utveckling'!K$3</f>
        <v>0</v>
      </c>
      <c r="L11" s="37">
        <f>'Gemensamma Tjänster'!$C12*'Gemensamma i utveckling'!L$3</f>
        <v>0</v>
      </c>
      <c r="M11" s="37">
        <f>'Gemensamma Tjänster'!$C12*'Gemensamma i utveckling'!M$3</f>
        <v>0</v>
      </c>
      <c r="N11" s="37">
        <f>'Gemensamma Tjänster'!$C12*'Gemensamma i utveckling'!N$3</f>
        <v>0</v>
      </c>
      <c r="O11" s="37">
        <f>'Gemensamma Tjänster'!$C12*'Gemensamma i utveckling'!O$3</f>
        <v>0</v>
      </c>
      <c r="P11" s="37">
        <f>'Gemensamma Tjänster'!$C12*'Gemensamma i utveckling'!P$3</f>
        <v>0</v>
      </c>
      <c r="Q11" s="37">
        <f>'Gemensamma Tjänster'!$C12*'Gemensamma i utveckling'!Q$3</f>
        <v>0</v>
      </c>
      <c r="R11" s="37">
        <f>'Gemensamma Tjänster'!$C12*'Gemensamma i utveckling'!R$3</f>
        <v>0</v>
      </c>
      <c r="S11" s="37">
        <f>'Gemensamma Tjänster'!$C12*'Gemensamma i utveckling'!S$3</f>
        <v>0</v>
      </c>
      <c r="T11" s="37">
        <f>'Gemensamma Tjänster'!$C12*'Gemensamma i utveckling'!T$3</f>
        <v>0</v>
      </c>
      <c r="U11" s="37">
        <f>'Gemensamma Tjänster'!$C12*'Gemensamma i utveckling'!U$3</f>
        <v>0</v>
      </c>
      <c r="V11" s="37">
        <f>'Gemensamma Tjänster'!$C12*'Gemensamma i utveckling'!V$3</f>
        <v>0</v>
      </c>
      <c r="W11" s="37">
        <f>'Gemensamma Tjänster'!$C12*'Gemensamma i utveckling'!W$3</f>
        <v>0</v>
      </c>
    </row>
    <row r="12" spans="1:23" x14ac:dyDescent="0.25">
      <c r="A12" s="15" t="s">
        <v>10</v>
      </c>
      <c r="B12" s="19">
        <f>'Gemensamma Tjänster'!$C13*'Gemensamma i utveckling'!$B$3</f>
        <v>1569196.9234056473</v>
      </c>
      <c r="C12" s="63">
        <f>'Gemensamma Tjänster'!$C13*'Gemensamma i utveckling'!$C$3</f>
        <v>1569196.9234056473</v>
      </c>
      <c r="D12" s="36">
        <f>'Gemensamma Tjänster'!$C13*'Gemensamma i utveckling'!D$3</f>
        <v>0</v>
      </c>
      <c r="E12" s="36">
        <f>'Gemensamma Tjänster'!$C13*'Gemensamma i utveckling'!E$3</f>
        <v>0</v>
      </c>
      <c r="F12" s="36">
        <f>'Gemensamma Tjänster'!$C13*'Gemensamma i utveckling'!F$3</f>
        <v>0</v>
      </c>
      <c r="G12" s="63">
        <f>'Gemensamma Tjänster'!$C13*'Gemensamma i utveckling'!G$3</f>
        <v>0</v>
      </c>
      <c r="H12" s="36">
        <f>'Gemensamma Tjänster'!$C13*'Gemensamma i utveckling'!H$3</f>
        <v>0</v>
      </c>
      <c r="I12" s="36">
        <f>'Gemensamma Tjänster'!$C13*'Gemensamma i utveckling'!I$3</f>
        <v>0</v>
      </c>
      <c r="J12" s="36">
        <f>'Gemensamma Tjänster'!$C13*'Gemensamma i utveckling'!J$3</f>
        <v>0</v>
      </c>
      <c r="K12" s="36">
        <f>'Gemensamma Tjänster'!$C13*'Gemensamma i utveckling'!K$3</f>
        <v>0</v>
      </c>
      <c r="L12" s="36">
        <f>'Gemensamma Tjänster'!$C13*'Gemensamma i utveckling'!L$3</f>
        <v>0</v>
      </c>
      <c r="M12" s="36">
        <f>'Gemensamma Tjänster'!$C13*'Gemensamma i utveckling'!M$3</f>
        <v>0</v>
      </c>
      <c r="N12" s="36">
        <f>'Gemensamma Tjänster'!$C13*'Gemensamma i utveckling'!N$3</f>
        <v>0</v>
      </c>
      <c r="O12" s="36">
        <f>'Gemensamma Tjänster'!$C13*'Gemensamma i utveckling'!O$3</f>
        <v>0</v>
      </c>
      <c r="P12" s="36">
        <f>'Gemensamma Tjänster'!$C13*'Gemensamma i utveckling'!P$3</f>
        <v>0</v>
      </c>
      <c r="Q12" s="36">
        <f>'Gemensamma Tjänster'!$C13*'Gemensamma i utveckling'!Q$3</f>
        <v>0</v>
      </c>
      <c r="R12" s="36">
        <f>'Gemensamma Tjänster'!$C13*'Gemensamma i utveckling'!R$3</f>
        <v>0</v>
      </c>
      <c r="S12" s="36">
        <f>'Gemensamma Tjänster'!$C13*'Gemensamma i utveckling'!S$3</f>
        <v>0</v>
      </c>
      <c r="T12" s="36">
        <f>'Gemensamma Tjänster'!$C13*'Gemensamma i utveckling'!T$3</f>
        <v>0</v>
      </c>
      <c r="U12" s="36">
        <f>'Gemensamma Tjänster'!$C13*'Gemensamma i utveckling'!U$3</f>
        <v>0</v>
      </c>
      <c r="V12" s="36">
        <f>'Gemensamma Tjänster'!$C13*'Gemensamma i utveckling'!V$3</f>
        <v>0</v>
      </c>
      <c r="W12" s="36">
        <f>'Gemensamma Tjänster'!$C13*'Gemensamma i utveckling'!W$3</f>
        <v>0</v>
      </c>
    </row>
    <row r="13" spans="1:23" x14ac:dyDescent="0.25">
      <c r="A13" s="14" t="s">
        <v>11</v>
      </c>
      <c r="B13" s="18">
        <f>'Gemensamma Tjänster'!$C14*'Gemensamma i utveckling'!$B$3</f>
        <v>861920.90732169221</v>
      </c>
      <c r="C13" s="62">
        <f>'Gemensamma Tjänster'!$C14*'Gemensamma i utveckling'!$C$3</f>
        <v>861920.90732169221</v>
      </c>
      <c r="D13" s="37">
        <f>'Gemensamma Tjänster'!$C14*'Gemensamma i utveckling'!D$3</f>
        <v>0</v>
      </c>
      <c r="E13" s="37">
        <f>'Gemensamma Tjänster'!$C14*'Gemensamma i utveckling'!E$3</f>
        <v>0</v>
      </c>
      <c r="F13" s="37">
        <f>'Gemensamma Tjänster'!$C14*'Gemensamma i utveckling'!F$3</f>
        <v>0</v>
      </c>
      <c r="G13" s="62">
        <f>'Gemensamma Tjänster'!$C14*'Gemensamma i utveckling'!G$3</f>
        <v>0</v>
      </c>
      <c r="H13" s="37">
        <f>'Gemensamma Tjänster'!$C14*'Gemensamma i utveckling'!H$3</f>
        <v>0</v>
      </c>
      <c r="I13" s="37">
        <f>'Gemensamma Tjänster'!$C14*'Gemensamma i utveckling'!I$3</f>
        <v>0</v>
      </c>
      <c r="J13" s="37">
        <f>'Gemensamma Tjänster'!$C14*'Gemensamma i utveckling'!J$3</f>
        <v>0</v>
      </c>
      <c r="K13" s="37">
        <f>'Gemensamma Tjänster'!$C14*'Gemensamma i utveckling'!K$3</f>
        <v>0</v>
      </c>
      <c r="L13" s="37">
        <f>'Gemensamma Tjänster'!$C14*'Gemensamma i utveckling'!L$3</f>
        <v>0</v>
      </c>
      <c r="M13" s="37">
        <f>'Gemensamma Tjänster'!$C14*'Gemensamma i utveckling'!M$3</f>
        <v>0</v>
      </c>
      <c r="N13" s="37">
        <f>'Gemensamma Tjänster'!$C14*'Gemensamma i utveckling'!N$3</f>
        <v>0</v>
      </c>
      <c r="O13" s="37">
        <f>'Gemensamma Tjänster'!$C14*'Gemensamma i utveckling'!O$3</f>
        <v>0</v>
      </c>
      <c r="P13" s="37">
        <f>'Gemensamma Tjänster'!$C14*'Gemensamma i utveckling'!P$3</f>
        <v>0</v>
      </c>
      <c r="Q13" s="37">
        <f>'Gemensamma Tjänster'!$C14*'Gemensamma i utveckling'!Q$3</f>
        <v>0</v>
      </c>
      <c r="R13" s="37">
        <f>'Gemensamma Tjänster'!$C14*'Gemensamma i utveckling'!R$3</f>
        <v>0</v>
      </c>
      <c r="S13" s="37">
        <f>'Gemensamma Tjänster'!$C14*'Gemensamma i utveckling'!S$3</f>
        <v>0</v>
      </c>
      <c r="T13" s="37">
        <f>'Gemensamma Tjänster'!$C14*'Gemensamma i utveckling'!T$3</f>
        <v>0</v>
      </c>
      <c r="U13" s="37">
        <f>'Gemensamma Tjänster'!$C14*'Gemensamma i utveckling'!U$3</f>
        <v>0</v>
      </c>
      <c r="V13" s="37">
        <f>'Gemensamma Tjänster'!$C14*'Gemensamma i utveckling'!V$3</f>
        <v>0</v>
      </c>
      <c r="W13" s="37">
        <f>'Gemensamma Tjänster'!$C14*'Gemensamma i utveckling'!W$3</f>
        <v>0</v>
      </c>
    </row>
    <row r="14" spans="1:23" x14ac:dyDescent="0.25">
      <c r="A14" s="15" t="s">
        <v>111</v>
      </c>
      <c r="B14" s="19">
        <f>'Gemensamma Tjänster'!$C15*'Gemensamma i utveckling'!$B$3</f>
        <v>1043069.0772168832</v>
      </c>
      <c r="C14" s="63">
        <f>'Gemensamma Tjänster'!$C15*'Gemensamma i utveckling'!$C$3</f>
        <v>1043069.0772168832</v>
      </c>
      <c r="D14" s="36">
        <f>'Gemensamma Tjänster'!$C15*'Gemensamma i utveckling'!D$3</f>
        <v>0</v>
      </c>
      <c r="E14" s="36">
        <f>'Gemensamma Tjänster'!$C15*'Gemensamma i utveckling'!E$3</f>
        <v>0</v>
      </c>
      <c r="F14" s="36">
        <f>'Gemensamma Tjänster'!$C15*'Gemensamma i utveckling'!F$3</f>
        <v>0</v>
      </c>
      <c r="G14" s="63">
        <f>'Gemensamma Tjänster'!$C15*'Gemensamma i utveckling'!G$3</f>
        <v>0</v>
      </c>
      <c r="H14" s="36">
        <f>'Gemensamma Tjänster'!$C15*'Gemensamma i utveckling'!H$3</f>
        <v>0</v>
      </c>
      <c r="I14" s="36">
        <f>'Gemensamma Tjänster'!$C15*'Gemensamma i utveckling'!I$3</f>
        <v>0</v>
      </c>
      <c r="J14" s="36">
        <f>'Gemensamma Tjänster'!$C15*'Gemensamma i utveckling'!J$3</f>
        <v>0</v>
      </c>
      <c r="K14" s="36">
        <f>'Gemensamma Tjänster'!$C15*'Gemensamma i utveckling'!K$3</f>
        <v>0</v>
      </c>
      <c r="L14" s="36">
        <f>'Gemensamma Tjänster'!$C15*'Gemensamma i utveckling'!L$3</f>
        <v>0</v>
      </c>
      <c r="M14" s="36">
        <f>'Gemensamma Tjänster'!$C15*'Gemensamma i utveckling'!M$3</f>
        <v>0</v>
      </c>
      <c r="N14" s="36">
        <f>'Gemensamma Tjänster'!$C15*'Gemensamma i utveckling'!N$3</f>
        <v>0</v>
      </c>
      <c r="O14" s="36">
        <f>'Gemensamma Tjänster'!$C15*'Gemensamma i utveckling'!O$3</f>
        <v>0</v>
      </c>
      <c r="P14" s="36">
        <f>'Gemensamma Tjänster'!$C15*'Gemensamma i utveckling'!P$3</f>
        <v>0</v>
      </c>
      <c r="Q14" s="36">
        <f>'Gemensamma Tjänster'!$C15*'Gemensamma i utveckling'!Q$3</f>
        <v>0</v>
      </c>
      <c r="R14" s="36">
        <f>'Gemensamma Tjänster'!$C15*'Gemensamma i utveckling'!R$3</f>
        <v>0</v>
      </c>
      <c r="S14" s="36">
        <f>'Gemensamma Tjänster'!$C15*'Gemensamma i utveckling'!S$3</f>
        <v>0</v>
      </c>
      <c r="T14" s="36">
        <f>'Gemensamma Tjänster'!$C15*'Gemensamma i utveckling'!T$3</f>
        <v>0</v>
      </c>
      <c r="U14" s="36">
        <f>'Gemensamma Tjänster'!$C15*'Gemensamma i utveckling'!U$3</f>
        <v>0</v>
      </c>
      <c r="V14" s="36">
        <f>'Gemensamma Tjänster'!$C15*'Gemensamma i utveckling'!V$3</f>
        <v>0</v>
      </c>
      <c r="W14" s="36">
        <f>'Gemensamma Tjänster'!$C15*'Gemensamma i utveckling'!W$3</f>
        <v>0</v>
      </c>
    </row>
    <row r="15" spans="1:23" x14ac:dyDescent="0.25">
      <c r="A15" s="14" t="s">
        <v>13</v>
      </c>
      <c r="B15" s="18">
        <f>'Gemensamma Tjänster'!$C16*'Gemensamma i utveckling'!$B$3</f>
        <v>258909.79088086181</v>
      </c>
      <c r="C15" s="62">
        <f>'Gemensamma Tjänster'!$C16*'Gemensamma i utveckling'!$C$3</f>
        <v>258909.79088086181</v>
      </c>
      <c r="D15" s="37">
        <f>'Gemensamma Tjänster'!$C16*'Gemensamma i utveckling'!D$3</f>
        <v>0</v>
      </c>
      <c r="E15" s="37">
        <f>'Gemensamma Tjänster'!$C16*'Gemensamma i utveckling'!E$3</f>
        <v>0</v>
      </c>
      <c r="F15" s="37">
        <f>'Gemensamma Tjänster'!$C16*'Gemensamma i utveckling'!F$3</f>
        <v>0</v>
      </c>
      <c r="G15" s="62">
        <f>'Gemensamma Tjänster'!$C16*'Gemensamma i utveckling'!G$3</f>
        <v>0</v>
      </c>
      <c r="H15" s="37">
        <f>'Gemensamma Tjänster'!$C16*'Gemensamma i utveckling'!H$3</f>
        <v>0</v>
      </c>
      <c r="I15" s="37">
        <f>'Gemensamma Tjänster'!$C16*'Gemensamma i utveckling'!I$3</f>
        <v>0</v>
      </c>
      <c r="J15" s="37">
        <f>'Gemensamma Tjänster'!$C16*'Gemensamma i utveckling'!J$3</f>
        <v>0</v>
      </c>
      <c r="K15" s="37">
        <f>'Gemensamma Tjänster'!$C16*'Gemensamma i utveckling'!K$3</f>
        <v>0</v>
      </c>
      <c r="L15" s="37">
        <f>'Gemensamma Tjänster'!$C16*'Gemensamma i utveckling'!L$3</f>
        <v>0</v>
      </c>
      <c r="M15" s="37">
        <f>'Gemensamma Tjänster'!$C16*'Gemensamma i utveckling'!M$3</f>
        <v>0</v>
      </c>
      <c r="N15" s="37">
        <f>'Gemensamma Tjänster'!$C16*'Gemensamma i utveckling'!N$3</f>
        <v>0</v>
      </c>
      <c r="O15" s="37">
        <f>'Gemensamma Tjänster'!$C16*'Gemensamma i utveckling'!O$3</f>
        <v>0</v>
      </c>
      <c r="P15" s="37">
        <f>'Gemensamma Tjänster'!$C16*'Gemensamma i utveckling'!P$3</f>
        <v>0</v>
      </c>
      <c r="Q15" s="37">
        <f>'Gemensamma Tjänster'!$C16*'Gemensamma i utveckling'!Q$3</f>
        <v>0</v>
      </c>
      <c r="R15" s="37">
        <f>'Gemensamma Tjänster'!$C16*'Gemensamma i utveckling'!R$3</f>
        <v>0</v>
      </c>
      <c r="S15" s="37">
        <f>'Gemensamma Tjänster'!$C16*'Gemensamma i utveckling'!S$3</f>
        <v>0</v>
      </c>
      <c r="T15" s="37">
        <f>'Gemensamma Tjänster'!$C16*'Gemensamma i utveckling'!T$3</f>
        <v>0</v>
      </c>
      <c r="U15" s="37">
        <f>'Gemensamma Tjänster'!$C16*'Gemensamma i utveckling'!U$3</f>
        <v>0</v>
      </c>
      <c r="V15" s="37">
        <f>'Gemensamma Tjänster'!$C16*'Gemensamma i utveckling'!V$3</f>
        <v>0</v>
      </c>
      <c r="W15" s="37">
        <f>'Gemensamma Tjänster'!$C16*'Gemensamma i utveckling'!W$3</f>
        <v>0</v>
      </c>
    </row>
    <row r="16" spans="1:23" x14ac:dyDescent="0.25">
      <c r="A16" s="15" t="s">
        <v>112</v>
      </c>
      <c r="B16" s="19">
        <f>'Gemensamma Tjänster'!$C17*'Gemensamma i utveckling'!$B$3</f>
        <v>665671.04534486844</v>
      </c>
      <c r="C16" s="63">
        <f>'Gemensamma Tjänster'!$C17*'Gemensamma i utveckling'!$C$3</f>
        <v>665671.04534486844</v>
      </c>
      <c r="D16" s="36">
        <f>'Gemensamma Tjänster'!$C17*'Gemensamma i utveckling'!D$3</f>
        <v>0</v>
      </c>
      <c r="E16" s="36">
        <f>'Gemensamma Tjänster'!$C17*'Gemensamma i utveckling'!E$3</f>
        <v>0</v>
      </c>
      <c r="F16" s="36">
        <f>'Gemensamma Tjänster'!$C17*'Gemensamma i utveckling'!F$3</f>
        <v>0</v>
      </c>
      <c r="G16" s="63">
        <f>'Gemensamma Tjänster'!$C17*'Gemensamma i utveckling'!G$3</f>
        <v>0</v>
      </c>
      <c r="H16" s="36">
        <f>'Gemensamma Tjänster'!$C17*'Gemensamma i utveckling'!H$3</f>
        <v>0</v>
      </c>
      <c r="I16" s="36">
        <f>'Gemensamma Tjänster'!$C17*'Gemensamma i utveckling'!I$3</f>
        <v>0</v>
      </c>
      <c r="J16" s="36">
        <f>'Gemensamma Tjänster'!$C17*'Gemensamma i utveckling'!J$3</f>
        <v>0</v>
      </c>
      <c r="K16" s="36">
        <f>'Gemensamma Tjänster'!$C17*'Gemensamma i utveckling'!K$3</f>
        <v>0</v>
      </c>
      <c r="L16" s="36">
        <f>'Gemensamma Tjänster'!$C17*'Gemensamma i utveckling'!L$3</f>
        <v>0</v>
      </c>
      <c r="M16" s="36">
        <f>'Gemensamma Tjänster'!$C17*'Gemensamma i utveckling'!M$3</f>
        <v>0</v>
      </c>
      <c r="N16" s="36">
        <f>'Gemensamma Tjänster'!$C17*'Gemensamma i utveckling'!N$3</f>
        <v>0</v>
      </c>
      <c r="O16" s="36">
        <f>'Gemensamma Tjänster'!$C17*'Gemensamma i utveckling'!O$3</f>
        <v>0</v>
      </c>
      <c r="P16" s="36">
        <f>'Gemensamma Tjänster'!$C17*'Gemensamma i utveckling'!P$3</f>
        <v>0</v>
      </c>
      <c r="Q16" s="36">
        <f>'Gemensamma Tjänster'!$C17*'Gemensamma i utveckling'!Q$3</f>
        <v>0</v>
      </c>
      <c r="R16" s="36">
        <f>'Gemensamma Tjänster'!$C17*'Gemensamma i utveckling'!R$3</f>
        <v>0</v>
      </c>
      <c r="S16" s="36">
        <f>'Gemensamma Tjänster'!$C17*'Gemensamma i utveckling'!S$3</f>
        <v>0</v>
      </c>
      <c r="T16" s="36">
        <f>'Gemensamma Tjänster'!$C17*'Gemensamma i utveckling'!T$3</f>
        <v>0</v>
      </c>
      <c r="U16" s="36">
        <f>'Gemensamma Tjänster'!$C17*'Gemensamma i utveckling'!U$3</f>
        <v>0</v>
      </c>
      <c r="V16" s="36">
        <f>'Gemensamma Tjänster'!$C17*'Gemensamma i utveckling'!V$3</f>
        <v>0</v>
      </c>
      <c r="W16" s="36">
        <f>'Gemensamma Tjänster'!$C17*'Gemensamma i utveckling'!W$3</f>
        <v>0</v>
      </c>
    </row>
    <row r="17" spans="1:23" x14ac:dyDescent="0.25">
      <c r="A17" s="14" t="s">
        <v>15</v>
      </c>
      <c r="B17" s="18">
        <f>'Gemensamma Tjänster'!$C18*'Gemensamma i utveckling'!$B$3</f>
        <v>6077894.2929644343</v>
      </c>
      <c r="C17" s="62">
        <f>'Gemensamma Tjänster'!$C18*'Gemensamma i utveckling'!$C$3</f>
        <v>6077894.2929644343</v>
      </c>
      <c r="D17" s="37">
        <f>'Gemensamma Tjänster'!$C18*'Gemensamma i utveckling'!D$3</f>
        <v>0</v>
      </c>
      <c r="E17" s="37">
        <f>'Gemensamma Tjänster'!$C18*'Gemensamma i utveckling'!E$3</f>
        <v>0</v>
      </c>
      <c r="F17" s="37">
        <f>'Gemensamma Tjänster'!$C18*'Gemensamma i utveckling'!F$3</f>
        <v>0</v>
      </c>
      <c r="G17" s="62">
        <f>'Gemensamma Tjänster'!$C18*'Gemensamma i utveckling'!G$3</f>
        <v>0</v>
      </c>
      <c r="H17" s="37">
        <f>'Gemensamma Tjänster'!$C18*'Gemensamma i utveckling'!H$3</f>
        <v>0</v>
      </c>
      <c r="I17" s="37">
        <f>'Gemensamma Tjänster'!$C18*'Gemensamma i utveckling'!I$3</f>
        <v>0</v>
      </c>
      <c r="J17" s="37">
        <f>'Gemensamma Tjänster'!$C18*'Gemensamma i utveckling'!J$3</f>
        <v>0</v>
      </c>
      <c r="K17" s="37">
        <f>'Gemensamma Tjänster'!$C18*'Gemensamma i utveckling'!K$3</f>
        <v>0</v>
      </c>
      <c r="L17" s="37">
        <f>'Gemensamma Tjänster'!$C18*'Gemensamma i utveckling'!L$3</f>
        <v>0</v>
      </c>
      <c r="M17" s="37">
        <f>'Gemensamma Tjänster'!$C18*'Gemensamma i utveckling'!M$3</f>
        <v>0</v>
      </c>
      <c r="N17" s="37">
        <f>'Gemensamma Tjänster'!$C18*'Gemensamma i utveckling'!N$3</f>
        <v>0</v>
      </c>
      <c r="O17" s="37">
        <f>'Gemensamma Tjänster'!$C18*'Gemensamma i utveckling'!O$3</f>
        <v>0</v>
      </c>
      <c r="P17" s="37">
        <f>'Gemensamma Tjänster'!$C18*'Gemensamma i utveckling'!P$3</f>
        <v>0</v>
      </c>
      <c r="Q17" s="37">
        <f>'Gemensamma Tjänster'!$C18*'Gemensamma i utveckling'!Q$3</f>
        <v>0</v>
      </c>
      <c r="R17" s="37">
        <f>'Gemensamma Tjänster'!$C18*'Gemensamma i utveckling'!R$3</f>
        <v>0</v>
      </c>
      <c r="S17" s="37">
        <f>'Gemensamma Tjänster'!$C18*'Gemensamma i utveckling'!S$3</f>
        <v>0</v>
      </c>
      <c r="T17" s="37">
        <f>'Gemensamma Tjänster'!$C18*'Gemensamma i utveckling'!T$3</f>
        <v>0</v>
      </c>
      <c r="U17" s="37">
        <f>'Gemensamma Tjänster'!$C18*'Gemensamma i utveckling'!U$3</f>
        <v>0</v>
      </c>
      <c r="V17" s="37">
        <f>'Gemensamma Tjänster'!$C18*'Gemensamma i utveckling'!V$3</f>
        <v>0</v>
      </c>
      <c r="W17" s="37">
        <f>'Gemensamma Tjänster'!$C18*'Gemensamma i utveckling'!W$3</f>
        <v>0</v>
      </c>
    </row>
    <row r="18" spans="1:23" x14ac:dyDescent="0.25">
      <c r="A18" s="15" t="s">
        <v>16</v>
      </c>
      <c r="B18" s="19">
        <f>'Gemensamma Tjänster'!$C19*'Gemensamma i utveckling'!$B$3</f>
        <v>1468216.2917229563</v>
      </c>
      <c r="C18" s="63">
        <f>'Gemensamma Tjänster'!$C19*'Gemensamma i utveckling'!$C$3</f>
        <v>1468216.2917229563</v>
      </c>
      <c r="D18" s="36">
        <f>'Gemensamma Tjänster'!$C19*'Gemensamma i utveckling'!D$3</f>
        <v>0</v>
      </c>
      <c r="E18" s="36">
        <f>'Gemensamma Tjänster'!$C19*'Gemensamma i utveckling'!E$3</f>
        <v>0</v>
      </c>
      <c r="F18" s="36">
        <f>'Gemensamma Tjänster'!$C19*'Gemensamma i utveckling'!F$3</f>
        <v>0</v>
      </c>
      <c r="G18" s="63">
        <f>'Gemensamma Tjänster'!$C19*'Gemensamma i utveckling'!G$3</f>
        <v>0</v>
      </c>
      <c r="H18" s="36">
        <f>'Gemensamma Tjänster'!$C19*'Gemensamma i utveckling'!H$3</f>
        <v>0</v>
      </c>
      <c r="I18" s="36">
        <f>'Gemensamma Tjänster'!$C19*'Gemensamma i utveckling'!I$3</f>
        <v>0</v>
      </c>
      <c r="J18" s="36">
        <f>'Gemensamma Tjänster'!$C19*'Gemensamma i utveckling'!J$3</f>
        <v>0</v>
      </c>
      <c r="K18" s="36">
        <f>'Gemensamma Tjänster'!$C19*'Gemensamma i utveckling'!K$3</f>
        <v>0</v>
      </c>
      <c r="L18" s="36">
        <f>'Gemensamma Tjänster'!$C19*'Gemensamma i utveckling'!L$3</f>
        <v>0</v>
      </c>
      <c r="M18" s="36">
        <f>'Gemensamma Tjänster'!$C19*'Gemensamma i utveckling'!M$3</f>
        <v>0</v>
      </c>
      <c r="N18" s="36">
        <f>'Gemensamma Tjänster'!$C19*'Gemensamma i utveckling'!N$3</f>
        <v>0</v>
      </c>
      <c r="O18" s="36">
        <f>'Gemensamma Tjänster'!$C19*'Gemensamma i utveckling'!O$3</f>
        <v>0</v>
      </c>
      <c r="P18" s="36">
        <f>'Gemensamma Tjänster'!$C19*'Gemensamma i utveckling'!P$3</f>
        <v>0</v>
      </c>
      <c r="Q18" s="36">
        <f>'Gemensamma Tjänster'!$C19*'Gemensamma i utveckling'!Q$3</f>
        <v>0</v>
      </c>
      <c r="R18" s="36">
        <f>'Gemensamma Tjänster'!$C19*'Gemensamma i utveckling'!R$3</f>
        <v>0</v>
      </c>
      <c r="S18" s="36">
        <f>'Gemensamma Tjänster'!$C19*'Gemensamma i utveckling'!S$3</f>
        <v>0</v>
      </c>
      <c r="T18" s="36">
        <f>'Gemensamma Tjänster'!$C19*'Gemensamma i utveckling'!T$3</f>
        <v>0</v>
      </c>
      <c r="U18" s="36">
        <f>'Gemensamma Tjänster'!$C19*'Gemensamma i utveckling'!U$3</f>
        <v>0</v>
      </c>
      <c r="V18" s="36">
        <f>'Gemensamma Tjänster'!$C19*'Gemensamma i utveckling'!V$3</f>
        <v>0</v>
      </c>
      <c r="W18" s="36">
        <f>'Gemensamma Tjänster'!$C19*'Gemensamma i utveckling'!W$3</f>
        <v>0</v>
      </c>
    </row>
    <row r="19" spans="1:23" x14ac:dyDescent="0.25">
      <c r="A19" s="14" t="s">
        <v>17</v>
      </c>
      <c r="B19" s="18">
        <f>'Gemensamma Tjänster'!$C20*'Gemensamma i utveckling'!$B$3</f>
        <v>7540310.0752533944</v>
      </c>
      <c r="C19" s="62">
        <f>'Gemensamma Tjänster'!$C20*'Gemensamma i utveckling'!$C$3</f>
        <v>7540310.0752533944</v>
      </c>
      <c r="D19" s="37">
        <f>'Gemensamma Tjänster'!$C20*'Gemensamma i utveckling'!D$3</f>
        <v>0</v>
      </c>
      <c r="E19" s="37">
        <f>'Gemensamma Tjänster'!$C20*'Gemensamma i utveckling'!E$3</f>
        <v>0</v>
      </c>
      <c r="F19" s="37">
        <f>'Gemensamma Tjänster'!$C20*'Gemensamma i utveckling'!F$3</f>
        <v>0</v>
      </c>
      <c r="G19" s="62">
        <f>'Gemensamma Tjänster'!$C20*'Gemensamma i utveckling'!G$3</f>
        <v>0</v>
      </c>
      <c r="H19" s="37">
        <f>'Gemensamma Tjänster'!$C20*'Gemensamma i utveckling'!H$3</f>
        <v>0</v>
      </c>
      <c r="I19" s="37">
        <f>'Gemensamma Tjänster'!$C20*'Gemensamma i utveckling'!I$3</f>
        <v>0</v>
      </c>
      <c r="J19" s="37">
        <f>'Gemensamma Tjänster'!$C20*'Gemensamma i utveckling'!J$3</f>
        <v>0</v>
      </c>
      <c r="K19" s="37">
        <f>'Gemensamma Tjänster'!$C20*'Gemensamma i utveckling'!K$3</f>
        <v>0</v>
      </c>
      <c r="L19" s="37">
        <f>'Gemensamma Tjänster'!$C20*'Gemensamma i utveckling'!L$3</f>
        <v>0</v>
      </c>
      <c r="M19" s="37">
        <f>'Gemensamma Tjänster'!$C20*'Gemensamma i utveckling'!M$3</f>
        <v>0</v>
      </c>
      <c r="N19" s="37">
        <f>'Gemensamma Tjänster'!$C20*'Gemensamma i utveckling'!N$3</f>
        <v>0</v>
      </c>
      <c r="O19" s="37">
        <f>'Gemensamma Tjänster'!$C20*'Gemensamma i utveckling'!O$3</f>
        <v>0</v>
      </c>
      <c r="P19" s="37">
        <f>'Gemensamma Tjänster'!$C20*'Gemensamma i utveckling'!P$3</f>
        <v>0</v>
      </c>
      <c r="Q19" s="37">
        <f>'Gemensamma Tjänster'!$C20*'Gemensamma i utveckling'!Q$3</f>
        <v>0</v>
      </c>
      <c r="R19" s="37">
        <f>'Gemensamma Tjänster'!$C20*'Gemensamma i utveckling'!R$3</f>
        <v>0</v>
      </c>
      <c r="S19" s="37">
        <f>'Gemensamma Tjänster'!$C20*'Gemensamma i utveckling'!S$3</f>
        <v>0</v>
      </c>
      <c r="T19" s="37">
        <f>'Gemensamma Tjänster'!$C20*'Gemensamma i utveckling'!T$3</f>
        <v>0</v>
      </c>
      <c r="U19" s="37">
        <f>'Gemensamma Tjänster'!$C20*'Gemensamma i utveckling'!U$3</f>
        <v>0</v>
      </c>
      <c r="V19" s="37">
        <f>'Gemensamma Tjänster'!$C20*'Gemensamma i utveckling'!V$3</f>
        <v>0</v>
      </c>
      <c r="W19" s="37">
        <f>'Gemensamma Tjänster'!$C20*'Gemensamma i utveckling'!W$3</f>
        <v>0</v>
      </c>
    </row>
    <row r="20" spans="1:23" x14ac:dyDescent="0.25">
      <c r="A20" s="15" t="s">
        <v>113</v>
      </c>
      <c r="B20" s="19">
        <f>'Gemensamma Tjänster'!$C21*'Gemensamma i utveckling'!$B$3</f>
        <v>1201774.7493824435</v>
      </c>
      <c r="C20" s="63">
        <f>'Gemensamma Tjänster'!$C21*'Gemensamma i utveckling'!$C$3</f>
        <v>1201774.7493824435</v>
      </c>
      <c r="D20" s="36">
        <f>'Gemensamma Tjänster'!$C21*'Gemensamma i utveckling'!D$3</f>
        <v>0</v>
      </c>
      <c r="E20" s="36">
        <f>'Gemensamma Tjänster'!$C21*'Gemensamma i utveckling'!E$3</f>
        <v>0</v>
      </c>
      <c r="F20" s="36">
        <f>'Gemensamma Tjänster'!$C21*'Gemensamma i utveckling'!F$3</f>
        <v>0</v>
      </c>
      <c r="G20" s="63">
        <f>'Gemensamma Tjänster'!$C21*'Gemensamma i utveckling'!G$3</f>
        <v>0</v>
      </c>
      <c r="H20" s="36">
        <f>'Gemensamma Tjänster'!$C21*'Gemensamma i utveckling'!H$3</f>
        <v>0</v>
      </c>
      <c r="I20" s="36">
        <f>'Gemensamma Tjänster'!$C21*'Gemensamma i utveckling'!I$3</f>
        <v>0</v>
      </c>
      <c r="J20" s="36">
        <f>'Gemensamma Tjänster'!$C21*'Gemensamma i utveckling'!J$3</f>
        <v>0</v>
      </c>
      <c r="K20" s="36">
        <f>'Gemensamma Tjänster'!$C21*'Gemensamma i utveckling'!K$3</f>
        <v>0</v>
      </c>
      <c r="L20" s="36">
        <f>'Gemensamma Tjänster'!$C21*'Gemensamma i utveckling'!L$3</f>
        <v>0</v>
      </c>
      <c r="M20" s="36">
        <f>'Gemensamma Tjänster'!$C21*'Gemensamma i utveckling'!M$3</f>
        <v>0</v>
      </c>
      <c r="N20" s="36">
        <f>'Gemensamma Tjänster'!$C21*'Gemensamma i utveckling'!N$3</f>
        <v>0</v>
      </c>
      <c r="O20" s="36">
        <f>'Gemensamma Tjänster'!$C21*'Gemensamma i utveckling'!O$3</f>
        <v>0</v>
      </c>
      <c r="P20" s="36">
        <f>'Gemensamma Tjänster'!$C21*'Gemensamma i utveckling'!P$3</f>
        <v>0</v>
      </c>
      <c r="Q20" s="36">
        <f>'Gemensamma Tjänster'!$C21*'Gemensamma i utveckling'!Q$3</f>
        <v>0</v>
      </c>
      <c r="R20" s="36">
        <f>'Gemensamma Tjänster'!$C21*'Gemensamma i utveckling'!R$3</f>
        <v>0</v>
      </c>
      <c r="S20" s="36">
        <f>'Gemensamma Tjänster'!$C21*'Gemensamma i utveckling'!S$3</f>
        <v>0</v>
      </c>
      <c r="T20" s="36">
        <f>'Gemensamma Tjänster'!$C21*'Gemensamma i utveckling'!T$3</f>
        <v>0</v>
      </c>
      <c r="U20" s="36">
        <f>'Gemensamma Tjänster'!$C21*'Gemensamma i utveckling'!U$3</f>
        <v>0</v>
      </c>
      <c r="V20" s="36">
        <f>'Gemensamma Tjänster'!$C21*'Gemensamma i utveckling'!V$3</f>
        <v>0</v>
      </c>
      <c r="W20" s="36">
        <f>'Gemensamma Tjänster'!$C21*'Gemensamma i utveckling'!W$3</f>
        <v>0</v>
      </c>
    </row>
    <row r="21" spans="1:23" x14ac:dyDescent="0.25">
      <c r="A21" s="14" t="s">
        <v>19</v>
      </c>
      <c r="B21" s="18">
        <f>'Gemensamma Tjänster'!$C22*'Gemensamma i utveckling'!$B$3</f>
        <v>1308458.2959731743</v>
      </c>
      <c r="C21" s="62">
        <f>'Gemensamma Tjänster'!$C22*'Gemensamma i utveckling'!$C$3</f>
        <v>1308458.2959731743</v>
      </c>
      <c r="D21" s="37">
        <f>'Gemensamma Tjänster'!$C22*'Gemensamma i utveckling'!D$3</f>
        <v>0</v>
      </c>
      <c r="E21" s="37">
        <f>'Gemensamma Tjänster'!$C22*'Gemensamma i utveckling'!E$3</f>
        <v>0</v>
      </c>
      <c r="F21" s="37">
        <f>'Gemensamma Tjänster'!$C22*'Gemensamma i utveckling'!F$3</f>
        <v>0</v>
      </c>
      <c r="G21" s="62">
        <f>'Gemensamma Tjänster'!$C22*'Gemensamma i utveckling'!G$3</f>
        <v>0</v>
      </c>
      <c r="H21" s="37">
        <f>'Gemensamma Tjänster'!$C22*'Gemensamma i utveckling'!H$3</f>
        <v>0</v>
      </c>
      <c r="I21" s="37">
        <f>'Gemensamma Tjänster'!$C22*'Gemensamma i utveckling'!I$3</f>
        <v>0</v>
      </c>
      <c r="J21" s="37">
        <f>'Gemensamma Tjänster'!$C22*'Gemensamma i utveckling'!J$3</f>
        <v>0</v>
      </c>
      <c r="K21" s="37">
        <f>'Gemensamma Tjänster'!$C22*'Gemensamma i utveckling'!K$3</f>
        <v>0</v>
      </c>
      <c r="L21" s="37">
        <f>'Gemensamma Tjänster'!$C22*'Gemensamma i utveckling'!L$3</f>
        <v>0</v>
      </c>
      <c r="M21" s="37">
        <f>'Gemensamma Tjänster'!$C22*'Gemensamma i utveckling'!M$3</f>
        <v>0</v>
      </c>
      <c r="N21" s="37">
        <f>'Gemensamma Tjänster'!$C22*'Gemensamma i utveckling'!N$3</f>
        <v>0</v>
      </c>
      <c r="O21" s="37">
        <f>'Gemensamma Tjänster'!$C22*'Gemensamma i utveckling'!O$3</f>
        <v>0</v>
      </c>
      <c r="P21" s="37">
        <f>'Gemensamma Tjänster'!$C22*'Gemensamma i utveckling'!P$3</f>
        <v>0</v>
      </c>
      <c r="Q21" s="37">
        <f>'Gemensamma Tjänster'!$C22*'Gemensamma i utveckling'!Q$3</f>
        <v>0</v>
      </c>
      <c r="R21" s="37">
        <f>'Gemensamma Tjänster'!$C22*'Gemensamma i utveckling'!R$3</f>
        <v>0</v>
      </c>
      <c r="S21" s="37">
        <f>'Gemensamma Tjänster'!$C22*'Gemensamma i utveckling'!S$3</f>
        <v>0</v>
      </c>
      <c r="T21" s="37">
        <f>'Gemensamma Tjänster'!$C22*'Gemensamma i utveckling'!T$3</f>
        <v>0</v>
      </c>
      <c r="U21" s="37">
        <f>'Gemensamma Tjänster'!$C22*'Gemensamma i utveckling'!U$3</f>
        <v>0</v>
      </c>
      <c r="V21" s="37">
        <f>'Gemensamma Tjänster'!$C22*'Gemensamma i utveckling'!V$3</f>
        <v>0</v>
      </c>
      <c r="W21" s="37">
        <f>'Gemensamma Tjänster'!$C22*'Gemensamma i utveckling'!W$3</f>
        <v>0</v>
      </c>
    </row>
    <row r="22" spans="1:23" x14ac:dyDescent="0.25">
      <c r="A22" s="15" t="s">
        <v>114</v>
      </c>
      <c r="B22" s="19">
        <f>'Gemensamma Tjänster'!$C23*'Gemensamma i utveckling'!$B$3</f>
        <v>1192906.3772412206</v>
      </c>
      <c r="C22" s="63">
        <f>'Gemensamma Tjänster'!$C23*'Gemensamma i utveckling'!$C$3</f>
        <v>1192906.3772412206</v>
      </c>
      <c r="D22" s="36">
        <f>'Gemensamma Tjänster'!$C23*'Gemensamma i utveckling'!D$3</f>
        <v>0</v>
      </c>
      <c r="E22" s="36">
        <f>'Gemensamma Tjänster'!$C23*'Gemensamma i utveckling'!E$3</f>
        <v>0</v>
      </c>
      <c r="F22" s="36">
        <f>'Gemensamma Tjänster'!$C23*'Gemensamma i utveckling'!F$3</f>
        <v>0</v>
      </c>
      <c r="G22" s="63">
        <f>'Gemensamma Tjänster'!$C23*'Gemensamma i utveckling'!G$3</f>
        <v>0</v>
      </c>
      <c r="H22" s="36">
        <f>'Gemensamma Tjänster'!$C23*'Gemensamma i utveckling'!H$3</f>
        <v>0</v>
      </c>
      <c r="I22" s="36">
        <f>'Gemensamma Tjänster'!$C23*'Gemensamma i utveckling'!I$3</f>
        <v>0</v>
      </c>
      <c r="J22" s="36">
        <f>'Gemensamma Tjänster'!$C23*'Gemensamma i utveckling'!J$3</f>
        <v>0</v>
      </c>
      <c r="K22" s="36">
        <f>'Gemensamma Tjänster'!$C23*'Gemensamma i utveckling'!K$3</f>
        <v>0</v>
      </c>
      <c r="L22" s="36">
        <f>'Gemensamma Tjänster'!$C23*'Gemensamma i utveckling'!L$3</f>
        <v>0</v>
      </c>
      <c r="M22" s="36">
        <f>'Gemensamma Tjänster'!$C23*'Gemensamma i utveckling'!M$3</f>
        <v>0</v>
      </c>
      <c r="N22" s="36">
        <f>'Gemensamma Tjänster'!$C23*'Gemensamma i utveckling'!N$3</f>
        <v>0</v>
      </c>
      <c r="O22" s="36">
        <f>'Gemensamma Tjänster'!$C23*'Gemensamma i utveckling'!O$3</f>
        <v>0</v>
      </c>
      <c r="P22" s="36">
        <f>'Gemensamma Tjänster'!$C23*'Gemensamma i utveckling'!P$3</f>
        <v>0</v>
      </c>
      <c r="Q22" s="36">
        <f>'Gemensamma Tjänster'!$C23*'Gemensamma i utveckling'!Q$3</f>
        <v>0</v>
      </c>
      <c r="R22" s="36">
        <f>'Gemensamma Tjänster'!$C23*'Gemensamma i utveckling'!R$3</f>
        <v>0</v>
      </c>
      <c r="S22" s="36">
        <f>'Gemensamma Tjänster'!$C23*'Gemensamma i utveckling'!S$3</f>
        <v>0</v>
      </c>
      <c r="T22" s="36">
        <f>'Gemensamma Tjänster'!$C23*'Gemensamma i utveckling'!T$3</f>
        <v>0</v>
      </c>
      <c r="U22" s="36">
        <f>'Gemensamma Tjänster'!$C23*'Gemensamma i utveckling'!U$3</f>
        <v>0</v>
      </c>
      <c r="V22" s="36">
        <f>'Gemensamma Tjänster'!$C23*'Gemensamma i utveckling'!V$3</f>
        <v>0</v>
      </c>
      <c r="W22" s="36">
        <f>'Gemensamma Tjänster'!$C23*'Gemensamma i utveckling'!W$3</f>
        <v>0</v>
      </c>
    </row>
    <row r="23" spans="1:23" x14ac:dyDescent="0.25">
      <c r="A23" s="14" t="s">
        <v>115</v>
      </c>
      <c r="B23" s="18">
        <f>'Gemensamma Tjänster'!$C24*'Gemensamma i utveckling'!$B$3</f>
        <v>1214440.8215554343</v>
      </c>
      <c r="C23" s="62">
        <f>'Gemensamma Tjänster'!$C24*'Gemensamma i utveckling'!$C$3</f>
        <v>1214440.8215554343</v>
      </c>
      <c r="D23" s="37">
        <f>'Gemensamma Tjänster'!$C24*'Gemensamma i utveckling'!D$3</f>
        <v>0</v>
      </c>
      <c r="E23" s="37">
        <f>'Gemensamma Tjänster'!$C24*'Gemensamma i utveckling'!E$3</f>
        <v>0</v>
      </c>
      <c r="F23" s="37">
        <f>'Gemensamma Tjänster'!$C24*'Gemensamma i utveckling'!F$3</f>
        <v>0</v>
      </c>
      <c r="G23" s="62">
        <f>'Gemensamma Tjänster'!$C24*'Gemensamma i utveckling'!G$3</f>
        <v>0</v>
      </c>
      <c r="H23" s="37">
        <f>'Gemensamma Tjänster'!$C24*'Gemensamma i utveckling'!H$3</f>
        <v>0</v>
      </c>
      <c r="I23" s="37">
        <f>'Gemensamma Tjänster'!$C24*'Gemensamma i utveckling'!I$3</f>
        <v>0</v>
      </c>
      <c r="J23" s="37">
        <f>'Gemensamma Tjänster'!$C24*'Gemensamma i utveckling'!J$3</f>
        <v>0</v>
      </c>
      <c r="K23" s="37">
        <f>'Gemensamma Tjänster'!$C24*'Gemensamma i utveckling'!K$3</f>
        <v>0</v>
      </c>
      <c r="L23" s="37">
        <f>'Gemensamma Tjänster'!$C24*'Gemensamma i utveckling'!L$3</f>
        <v>0</v>
      </c>
      <c r="M23" s="37">
        <f>'Gemensamma Tjänster'!$C24*'Gemensamma i utveckling'!M$3</f>
        <v>0</v>
      </c>
      <c r="N23" s="37">
        <f>'Gemensamma Tjänster'!$C24*'Gemensamma i utveckling'!N$3</f>
        <v>0</v>
      </c>
      <c r="O23" s="37">
        <f>'Gemensamma Tjänster'!$C24*'Gemensamma i utveckling'!O$3</f>
        <v>0</v>
      </c>
      <c r="P23" s="37">
        <f>'Gemensamma Tjänster'!$C24*'Gemensamma i utveckling'!P$3</f>
        <v>0</v>
      </c>
      <c r="Q23" s="37">
        <f>'Gemensamma Tjänster'!$C24*'Gemensamma i utveckling'!Q$3</f>
        <v>0</v>
      </c>
      <c r="R23" s="37">
        <f>'Gemensamma Tjänster'!$C24*'Gemensamma i utveckling'!R$3</f>
        <v>0</v>
      </c>
      <c r="S23" s="37">
        <f>'Gemensamma Tjänster'!$C24*'Gemensamma i utveckling'!S$3</f>
        <v>0</v>
      </c>
      <c r="T23" s="37">
        <f>'Gemensamma Tjänster'!$C24*'Gemensamma i utveckling'!T$3</f>
        <v>0</v>
      </c>
      <c r="U23" s="37">
        <f>'Gemensamma Tjänster'!$C24*'Gemensamma i utveckling'!U$3</f>
        <v>0</v>
      </c>
      <c r="V23" s="37">
        <f>'Gemensamma Tjänster'!$C24*'Gemensamma i utveckling'!V$3</f>
        <v>0</v>
      </c>
      <c r="W23" s="37">
        <f>'Gemensamma Tjänster'!$C24*'Gemensamma i utveckling'!W$3</f>
        <v>0</v>
      </c>
    </row>
    <row r="24" spans="1:23" x14ac:dyDescent="0.25">
      <c r="A24" s="15" t="s">
        <v>22</v>
      </c>
      <c r="B24" s="19">
        <f>'Gemensamma Tjänster'!$C25*'Gemensamma i utveckling'!$B$3</f>
        <v>1205419.6927648888</v>
      </c>
      <c r="C24" s="63">
        <f>'Gemensamma Tjänster'!$C25*'Gemensamma i utveckling'!$C$3</f>
        <v>1205419.6927648888</v>
      </c>
      <c r="D24" s="36">
        <f>'Gemensamma Tjänster'!$C25*'Gemensamma i utveckling'!D$3</f>
        <v>0</v>
      </c>
      <c r="E24" s="36">
        <f>'Gemensamma Tjänster'!$C25*'Gemensamma i utveckling'!E$3</f>
        <v>0</v>
      </c>
      <c r="F24" s="36">
        <f>'Gemensamma Tjänster'!$C25*'Gemensamma i utveckling'!F$3</f>
        <v>0</v>
      </c>
      <c r="G24" s="63">
        <f>'Gemensamma Tjänster'!$C25*'Gemensamma i utveckling'!G$3</f>
        <v>0</v>
      </c>
      <c r="H24" s="36">
        <f>'Gemensamma Tjänster'!$C25*'Gemensamma i utveckling'!H$3</f>
        <v>0</v>
      </c>
      <c r="I24" s="36">
        <f>'Gemensamma Tjänster'!$C25*'Gemensamma i utveckling'!I$3</f>
        <v>0</v>
      </c>
      <c r="J24" s="36">
        <f>'Gemensamma Tjänster'!$C25*'Gemensamma i utveckling'!J$3</f>
        <v>0</v>
      </c>
      <c r="K24" s="36">
        <f>'Gemensamma Tjänster'!$C25*'Gemensamma i utveckling'!K$3</f>
        <v>0</v>
      </c>
      <c r="L24" s="36">
        <f>'Gemensamma Tjänster'!$C25*'Gemensamma i utveckling'!L$3</f>
        <v>0</v>
      </c>
      <c r="M24" s="36">
        <f>'Gemensamma Tjänster'!$C25*'Gemensamma i utveckling'!M$3</f>
        <v>0</v>
      </c>
      <c r="N24" s="36">
        <f>'Gemensamma Tjänster'!$C25*'Gemensamma i utveckling'!N$3</f>
        <v>0</v>
      </c>
      <c r="O24" s="36">
        <f>'Gemensamma Tjänster'!$C25*'Gemensamma i utveckling'!O$3</f>
        <v>0</v>
      </c>
      <c r="P24" s="36">
        <f>'Gemensamma Tjänster'!$C25*'Gemensamma i utveckling'!P$3</f>
        <v>0</v>
      </c>
      <c r="Q24" s="36">
        <f>'Gemensamma Tjänster'!$C25*'Gemensamma i utveckling'!Q$3</f>
        <v>0</v>
      </c>
      <c r="R24" s="36">
        <f>'Gemensamma Tjänster'!$C25*'Gemensamma i utveckling'!R$3</f>
        <v>0</v>
      </c>
      <c r="S24" s="36">
        <f>'Gemensamma Tjänster'!$C25*'Gemensamma i utveckling'!S$3</f>
        <v>0</v>
      </c>
      <c r="T24" s="36">
        <f>'Gemensamma Tjänster'!$C25*'Gemensamma i utveckling'!T$3</f>
        <v>0</v>
      </c>
      <c r="U24" s="36">
        <f>'Gemensamma Tjänster'!$C25*'Gemensamma i utveckling'!U$3</f>
        <v>0</v>
      </c>
      <c r="V24" s="36">
        <f>'Gemensamma Tjänster'!$C25*'Gemensamma i utveckling'!V$3</f>
        <v>0</v>
      </c>
      <c r="W24" s="36">
        <f>'Gemensamma Tjänster'!$C25*'Gemensamma i utveckling'!W$3</f>
        <v>0</v>
      </c>
    </row>
    <row r="25" spans="1:23" x14ac:dyDescent="0.25">
      <c r="A25" s="14" t="s">
        <v>116</v>
      </c>
      <c r="B25" s="18">
        <f>'Gemensamma Tjänster'!$C26*'Gemensamma i utveckling'!$B$3</f>
        <v>1024190.9013047776</v>
      </c>
      <c r="C25" s="62">
        <f>'Gemensamma Tjänster'!$C26*'Gemensamma i utveckling'!$C$3</f>
        <v>1024190.9013047776</v>
      </c>
      <c r="D25" s="37">
        <f>'Gemensamma Tjänster'!$C26*'Gemensamma i utveckling'!D$3</f>
        <v>0</v>
      </c>
      <c r="E25" s="37">
        <f>'Gemensamma Tjänster'!$C26*'Gemensamma i utveckling'!E$3</f>
        <v>0</v>
      </c>
      <c r="F25" s="37">
        <f>'Gemensamma Tjänster'!$C26*'Gemensamma i utveckling'!F$3</f>
        <v>0</v>
      </c>
      <c r="G25" s="62">
        <f>'Gemensamma Tjänster'!$C26*'Gemensamma i utveckling'!G$3</f>
        <v>0</v>
      </c>
      <c r="H25" s="37">
        <f>'Gemensamma Tjänster'!$C26*'Gemensamma i utveckling'!H$3</f>
        <v>0</v>
      </c>
      <c r="I25" s="37">
        <f>'Gemensamma Tjänster'!$C26*'Gemensamma i utveckling'!I$3</f>
        <v>0</v>
      </c>
      <c r="J25" s="37">
        <f>'Gemensamma Tjänster'!$C26*'Gemensamma i utveckling'!J$3</f>
        <v>0</v>
      </c>
      <c r="K25" s="37">
        <f>'Gemensamma Tjänster'!$C26*'Gemensamma i utveckling'!K$3</f>
        <v>0</v>
      </c>
      <c r="L25" s="37">
        <f>'Gemensamma Tjänster'!$C26*'Gemensamma i utveckling'!L$3</f>
        <v>0</v>
      </c>
      <c r="M25" s="37">
        <f>'Gemensamma Tjänster'!$C26*'Gemensamma i utveckling'!M$3</f>
        <v>0</v>
      </c>
      <c r="N25" s="37">
        <f>'Gemensamma Tjänster'!$C26*'Gemensamma i utveckling'!N$3</f>
        <v>0</v>
      </c>
      <c r="O25" s="37">
        <f>'Gemensamma Tjänster'!$C26*'Gemensamma i utveckling'!O$3</f>
        <v>0</v>
      </c>
      <c r="P25" s="37">
        <f>'Gemensamma Tjänster'!$C26*'Gemensamma i utveckling'!P$3</f>
        <v>0</v>
      </c>
      <c r="Q25" s="37">
        <f>'Gemensamma Tjänster'!$C26*'Gemensamma i utveckling'!Q$3</f>
        <v>0</v>
      </c>
      <c r="R25" s="37">
        <f>'Gemensamma Tjänster'!$C26*'Gemensamma i utveckling'!R$3</f>
        <v>0</v>
      </c>
      <c r="S25" s="37">
        <f>'Gemensamma Tjänster'!$C26*'Gemensamma i utveckling'!S$3</f>
        <v>0</v>
      </c>
      <c r="T25" s="37">
        <f>'Gemensamma Tjänster'!$C26*'Gemensamma i utveckling'!T$3</f>
        <v>0</v>
      </c>
      <c r="U25" s="37">
        <f>'Gemensamma Tjänster'!$C26*'Gemensamma i utveckling'!U$3</f>
        <v>0</v>
      </c>
      <c r="V25" s="37">
        <f>'Gemensamma Tjänster'!$C26*'Gemensamma i utveckling'!V$3</f>
        <v>0</v>
      </c>
      <c r="W25" s="37">
        <f>'Gemensamma Tjänster'!$C26*'Gemensamma i utveckling'!W$3</f>
        <v>0</v>
      </c>
    </row>
    <row r="26" spans="1:23" x14ac:dyDescent="0.25">
      <c r="A26" s="15" t="s">
        <v>24</v>
      </c>
      <c r="B26" s="19">
        <f>'Gemensamma Tjänster'!$C27*'Gemensamma i utveckling'!$B$3</f>
        <v>562865.82035082544</v>
      </c>
      <c r="C26" s="63">
        <f>'Gemensamma Tjänster'!$C27*'Gemensamma i utveckling'!$C$3</f>
        <v>562865.82035082544</v>
      </c>
      <c r="D26" s="36">
        <f>'Gemensamma Tjänster'!$C27*'Gemensamma i utveckling'!D$3</f>
        <v>0</v>
      </c>
      <c r="E26" s="36">
        <f>'Gemensamma Tjänster'!$C27*'Gemensamma i utveckling'!E$3</f>
        <v>0</v>
      </c>
      <c r="F26" s="36">
        <f>'Gemensamma Tjänster'!$C27*'Gemensamma i utveckling'!F$3</f>
        <v>0</v>
      </c>
      <c r="G26" s="63">
        <f>'Gemensamma Tjänster'!$C27*'Gemensamma i utveckling'!G$3</f>
        <v>0</v>
      </c>
      <c r="H26" s="36">
        <f>'Gemensamma Tjänster'!$C27*'Gemensamma i utveckling'!H$3</f>
        <v>0</v>
      </c>
      <c r="I26" s="36">
        <f>'Gemensamma Tjänster'!$C27*'Gemensamma i utveckling'!I$3</f>
        <v>0</v>
      </c>
      <c r="J26" s="36">
        <f>'Gemensamma Tjänster'!$C27*'Gemensamma i utveckling'!J$3</f>
        <v>0</v>
      </c>
      <c r="K26" s="36">
        <f>'Gemensamma Tjänster'!$C27*'Gemensamma i utveckling'!K$3</f>
        <v>0</v>
      </c>
      <c r="L26" s="36">
        <f>'Gemensamma Tjänster'!$C27*'Gemensamma i utveckling'!L$3</f>
        <v>0</v>
      </c>
      <c r="M26" s="36">
        <f>'Gemensamma Tjänster'!$C27*'Gemensamma i utveckling'!M$3</f>
        <v>0</v>
      </c>
      <c r="N26" s="36">
        <f>'Gemensamma Tjänster'!$C27*'Gemensamma i utveckling'!N$3</f>
        <v>0</v>
      </c>
      <c r="O26" s="36">
        <f>'Gemensamma Tjänster'!$C27*'Gemensamma i utveckling'!O$3</f>
        <v>0</v>
      </c>
      <c r="P26" s="36">
        <f>'Gemensamma Tjänster'!$C27*'Gemensamma i utveckling'!P$3</f>
        <v>0</v>
      </c>
      <c r="Q26" s="36">
        <f>'Gemensamma Tjänster'!$C27*'Gemensamma i utveckling'!Q$3</f>
        <v>0</v>
      </c>
      <c r="R26" s="36">
        <f>'Gemensamma Tjänster'!$C27*'Gemensamma i utveckling'!R$3</f>
        <v>0</v>
      </c>
      <c r="S26" s="36">
        <f>'Gemensamma Tjänster'!$C27*'Gemensamma i utveckling'!S$3</f>
        <v>0</v>
      </c>
      <c r="T26" s="36">
        <f>'Gemensamma Tjänster'!$C27*'Gemensamma i utveckling'!T$3</f>
        <v>0</v>
      </c>
      <c r="U26" s="36">
        <f>'Gemensamma Tjänster'!$C27*'Gemensamma i utveckling'!U$3</f>
        <v>0</v>
      </c>
      <c r="V26" s="36">
        <f>'Gemensamma Tjänster'!$C27*'Gemensamma i utveckling'!V$3</f>
        <v>0</v>
      </c>
      <c r="W26" s="36">
        <f>'Gemensamma Tjänster'!$C27*'Gemensamma i utveckling'!W$3</f>
        <v>0</v>
      </c>
    </row>
    <row r="27" spans="1:23" x14ac:dyDescent="0.25">
      <c r="A27" s="14" t="s">
        <v>117</v>
      </c>
      <c r="B27" s="18">
        <f>'Gemensamma Tjänster'!$C28*'Gemensamma i utveckling'!$B$3</f>
        <v>1185735.301203581</v>
      </c>
      <c r="C27" s="62">
        <f>'Gemensamma Tjänster'!$C28*'Gemensamma i utveckling'!$C$3</f>
        <v>1185735.301203581</v>
      </c>
      <c r="D27" s="37">
        <f>'Gemensamma Tjänster'!$C28*'Gemensamma i utveckling'!D$3</f>
        <v>0</v>
      </c>
      <c r="E27" s="37">
        <f>'Gemensamma Tjänster'!$C28*'Gemensamma i utveckling'!E$3</f>
        <v>0</v>
      </c>
      <c r="F27" s="37">
        <f>'Gemensamma Tjänster'!$C28*'Gemensamma i utveckling'!F$3</f>
        <v>0</v>
      </c>
      <c r="G27" s="62">
        <f>'Gemensamma Tjänster'!$C28*'Gemensamma i utveckling'!G$3</f>
        <v>0</v>
      </c>
      <c r="H27" s="37">
        <f>'Gemensamma Tjänster'!$C28*'Gemensamma i utveckling'!H$3</f>
        <v>0</v>
      </c>
      <c r="I27" s="37">
        <f>'Gemensamma Tjänster'!$C28*'Gemensamma i utveckling'!I$3</f>
        <v>0</v>
      </c>
      <c r="J27" s="37">
        <f>'Gemensamma Tjänster'!$C28*'Gemensamma i utveckling'!J$3</f>
        <v>0</v>
      </c>
      <c r="K27" s="37">
        <f>'Gemensamma Tjänster'!$C28*'Gemensamma i utveckling'!K$3</f>
        <v>0</v>
      </c>
      <c r="L27" s="37">
        <f>'Gemensamma Tjänster'!$C28*'Gemensamma i utveckling'!L$3</f>
        <v>0</v>
      </c>
      <c r="M27" s="37">
        <f>'Gemensamma Tjänster'!$C28*'Gemensamma i utveckling'!M$3</f>
        <v>0</v>
      </c>
      <c r="N27" s="37">
        <f>'Gemensamma Tjänster'!$C28*'Gemensamma i utveckling'!N$3</f>
        <v>0</v>
      </c>
      <c r="O27" s="37">
        <f>'Gemensamma Tjänster'!$C28*'Gemensamma i utveckling'!O$3</f>
        <v>0</v>
      </c>
      <c r="P27" s="37">
        <f>'Gemensamma Tjänster'!$C28*'Gemensamma i utveckling'!P$3</f>
        <v>0</v>
      </c>
      <c r="Q27" s="37">
        <f>'Gemensamma Tjänster'!$C28*'Gemensamma i utveckling'!Q$3</f>
        <v>0</v>
      </c>
      <c r="R27" s="37">
        <f>'Gemensamma Tjänster'!$C28*'Gemensamma i utveckling'!R$3</f>
        <v>0</v>
      </c>
      <c r="S27" s="37">
        <f>'Gemensamma Tjänster'!$C28*'Gemensamma i utveckling'!S$3</f>
        <v>0</v>
      </c>
      <c r="T27" s="37">
        <f>'Gemensamma Tjänster'!$C28*'Gemensamma i utveckling'!T$3</f>
        <v>0</v>
      </c>
      <c r="U27" s="37">
        <f>'Gemensamma Tjänster'!$C28*'Gemensamma i utveckling'!U$3</f>
        <v>0</v>
      </c>
      <c r="V27" s="37">
        <f>'Gemensamma Tjänster'!$C28*'Gemensamma i utveckling'!V$3</f>
        <v>0</v>
      </c>
      <c r="W27" s="37">
        <f>'Gemensamma Tjänster'!$C28*'Gemensamma i utveckling'!W$3</f>
        <v>0</v>
      </c>
    </row>
    <row r="28" spans="1:23" ht="15.75" thickBot="1" x14ac:dyDescent="0.3">
      <c r="A28" s="16" t="s">
        <v>27</v>
      </c>
      <c r="B28" s="20">
        <f>'Gemensamma Tjänster'!$C29*'Gemensamma i utveckling'!$B$3</f>
        <v>1054831.3392147159</v>
      </c>
      <c r="C28" s="64">
        <f>'Gemensamma Tjänster'!$C29*'Gemensamma i utveckling'!$C$3</f>
        <v>1054831.3392147159</v>
      </c>
      <c r="D28" s="38">
        <f>'Gemensamma Tjänster'!$C29*'Gemensamma i utveckling'!D$3</f>
        <v>0</v>
      </c>
      <c r="E28" s="38">
        <f>'Gemensamma Tjänster'!$C29*'Gemensamma i utveckling'!E$3</f>
        <v>0</v>
      </c>
      <c r="F28" s="38">
        <f>'Gemensamma Tjänster'!$C29*'Gemensamma i utveckling'!F$3</f>
        <v>0</v>
      </c>
      <c r="G28" s="64">
        <f>'Gemensamma Tjänster'!$C29*'Gemensamma i utveckling'!G$3</f>
        <v>0</v>
      </c>
      <c r="H28" s="38">
        <f>'Gemensamma Tjänster'!$C29*'Gemensamma i utveckling'!H$3</f>
        <v>0</v>
      </c>
      <c r="I28" s="38">
        <f>'Gemensamma Tjänster'!$C29*'Gemensamma i utveckling'!I$3</f>
        <v>0</v>
      </c>
      <c r="J28" s="38">
        <f>'Gemensamma Tjänster'!$C29*'Gemensamma i utveckling'!J$3</f>
        <v>0</v>
      </c>
      <c r="K28" s="38">
        <f>'Gemensamma Tjänster'!$C29*'Gemensamma i utveckling'!K$3</f>
        <v>0</v>
      </c>
      <c r="L28" s="38">
        <f>'Gemensamma Tjänster'!$C29*'Gemensamma i utveckling'!L$3</f>
        <v>0</v>
      </c>
      <c r="M28" s="38">
        <f>'Gemensamma Tjänster'!$C29*'Gemensamma i utveckling'!M$3</f>
        <v>0</v>
      </c>
      <c r="N28" s="38">
        <f>'Gemensamma Tjänster'!$C29*'Gemensamma i utveckling'!N$3</f>
        <v>0</v>
      </c>
      <c r="O28" s="38">
        <f>'Gemensamma Tjänster'!$C29*'Gemensamma i utveckling'!O$3</f>
        <v>0</v>
      </c>
      <c r="P28" s="38">
        <f>'Gemensamma Tjänster'!$C29*'Gemensamma i utveckling'!P$3</f>
        <v>0</v>
      </c>
      <c r="Q28" s="38">
        <f>'Gemensamma Tjänster'!$C29*'Gemensamma i utveckling'!Q$3</f>
        <v>0</v>
      </c>
      <c r="R28" s="38">
        <f>'Gemensamma Tjänster'!$C29*'Gemensamma i utveckling'!R$3</f>
        <v>0</v>
      </c>
      <c r="S28" s="38">
        <f>'Gemensamma Tjänster'!$C29*'Gemensamma i utveckling'!S$3</f>
        <v>0</v>
      </c>
      <c r="T28" s="38">
        <f>'Gemensamma Tjänster'!$C29*'Gemensamma i utveckling'!T$3</f>
        <v>0</v>
      </c>
      <c r="U28" s="38">
        <f>'Gemensamma Tjänster'!$C29*'Gemensamma i utveckling'!U$3</f>
        <v>0</v>
      </c>
      <c r="V28" s="38">
        <f>'Gemensamma Tjänster'!$C29*'Gemensamma i utveckling'!V$3</f>
        <v>0</v>
      </c>
      <c r="W28" s="38">
        <f>'Gemensamma Tjänster'!$C29*'Gemensamma i utveckling'!W$3</f>
        <v>0</v>
      </c>
    </row>
    <row r="29" spans="1:23" x14ac:dyDescent="0.25">
      <c r="A29" s="14" t="s">
        <v>64</v>
      </c>
      <c r="C29" s="24" t="s">
        <v>522</v>
      </c>
      <c r="D29" s="24"/>
      <c r="E29" s="24" t="s">
        <v>34</v>
      </c>
      <c r="F29" s="24"/>
      <c r="G29" s="24"/>
      <c r="H29" s="24"/>
      <c r="I29" s="24"/>
      <c r="J29" s="24"/>
      <c r="K29" s="24"/>
      <c r="L29" s="24"/>
      <c r="M29" s="24"/>
      <c r="N29" s="24"/>
      <c r="O29" s="24"/>
      <c r="P29" s="24"/>
      <c r="Q29" s="24"/>
      <c r="R29" s="24"/>
      <c r="S29" s="24"/>
      <c r="T29" s="24"/>
      <c r="U29" s="24"/>
      <c r="V29" s="24"/>
      <c r="W29" s="24"/>
    </row>
    <row r="30" spans="1:23" x14ac:dyDescent="0.25">
      <c r="A30" t="s">
        <v>36</v>
      </c>
      <c r="C30" s="24" t="s">
        <v>440</v>
      </c>
      <c r="D30" s="24" t="s">
        <v>146</v>
      </c>
      <c r="E30" s="24" t="s">
        <v>146</v>
      </c>
      <c r="F30" s="24" t="s">
        <v>146</v>
      </c>
      <c r="G30" s="24"/>
      <c r="H30" s="24"/>
      <c r="I30" s="24"/>
      <c r="J30" s="24"/>
      <c r="K30" s="24"/>
      <c r="L30" s="24"/>
      <c r="O30" s="24"/>
      <c r="P30" s="24"/>
      <c r="Q30" s="24"/>
      <c r="R30" s="24"/>
      <c r="S30" s="24"/>
      <c r="T30" s="24"/>
      <c r="U30" s="24"/>
      <c r="V30" s="24"/>
      <c r="W30" s="24"/>
    </row>
    <row r="31" spans="1:23" x14ac:dyDescent="0.25">
      <c r="A31" t="s">
        <v>37</v>
      </c>
      <c r="C31" s="24" t="s">
        <v>439</v>
      </c>
      <c r="D31" s="24" t="s">
        <v>146</v>
      </c>
      <c r="E31" s="24" t="s">
        <v>146</v>
      </c>
      <c r="F31" s="24" t="s">
        <v>146</v>
      </c>
      <c r="G31" s="24"/>
      <c r="H31" s="24"/>
      <c r="I31" s="24"/>
      <c r="J31" s="24"/>
      <c r="K31" s="24"/>
      <c r="L31" s="24"/>
      <c r="O31" s="24"/>
      <c r="P31" s="24"/>
      <c r="Q31" s="24"/>
      <c r="R31" s="24"/>
      <c r="S31" s="24"/>
      <c r="T31" s="24"/>
      <c r="U31" s="24"/>
      <c r="V31" s="24"/>
      <c r="W31" s="24"/>
    </row>
    <row r="32" spans="1:23" x14ac:dyDescent="0.25">
      <c r="A32" t="s">
        <v>40</v>
      </c>
      <c r="C32" s="177" t="s">
        <v>230</v>
      </c>
      <c r="D32" s="24" t="s">
        <v>148</v>
      </c>
      <c r="E32" s="24" t="s">
        <v>148</v>
      </c>
      <c r="F32" s="24" t="s">
        <v>146</v>
      </c>
      <c r="G32" s="24"/>
      <c r="H32" s="24"/>
      <c r="I32" s="24"/>
      <c r="J32" s="24"/>
      <c r="K32" s="22"/>
      <c r="L32" s="24"/>
      <c r="M32" s="24"/>
      <c r="O32" s="24"/>
      <c r="P32" s="24"/>
      <c r="Q32" s="24"/>
      <c r="R32" s="24"/>
      <c r="S32" s="24"/>
      <c r="T32" s="24"/>
      <c r="U32" s="24"/>
      <c r="V32" s="24"/>
      <c r="W32" s="24"/>
    </row>
    <row r="33" spans="1:23" x14ac:dyDescent="0.25">
      <c r="C33" s="24"/>
      <c r="E33" s="24"/>
      <c r="F33" s="24"/>
      <c r="G33" s="24"/>
      <c r="H33" s="24"/>
      <c r="I33" s="24"/>
      <c r="J33" s="24"/>
      <c r="K33" s="22"/>
      <c r="L33" s="24"/>
      <c r="O33" s="24"/>
      <c r="P33" s="24"/>
      <c r="Q33" s="24"/>
      <c r="R33" s="24"/>
      <c r="S33" s="24"/>
      <c r="T33" s="24"/>
      <c r="U33" s="24"/>
      <c r="V33" s="24"/>
      <c r="W33" s="24"/>
    </row>
    <row r="34" spans="1:23" hidden="1" outlineLevel="1" x14ac:dyDescent="0.25">
      <c r="A34" s="5" t="s">
        <v>64</v>
      </c>
      <c r="D34" s="176"/>
      <c r="K34" s="24"/>
    </row>
    <row r="35" spans="1:23" hidden="1" outlineLevel="1" x14ac:dyDescent="0.25">
      <c r="A35" s="6" t="s">
        <v>515</v>
      </c>
      <c r="C35" s="168" t="s">
        <v>242</v>
      </c>
      <c r="D35" s="154"/>
      <c r="E35" s="154"/>
      <c r="F35" s="24"/>
      <c r="G35" s="24"/>
      <c r="H35" s="24"/>
      <c r="I35" s="24"/>
      <c r="J35" s="24"/>
      <c r="K35" s="185"/>
      <c r="L35" s="24"/>
    </row>
    <row r="36" spans="1:23" hidden="1" outlineLevel="1" x14ac:dyDescent="0.25">
      <c r="A36" s="151" t="s">
        <v>145</v>
      </c>
      <c r="E36" s="3"/>
      <c r="F36" s="3"/>
      <c r="G36" s="3"/>
      <c r="H36" s="3"/>
      <c r="I36" s="3"/>
      <c r="J36" s="3"/>
      <c r="K36" s="22"/>
    </row>
    <row r="37" spans="1:23" hidden="1" outlineLevel="1" x14ac:dyDescent="0.25">
      <c r="A37" t="s">
        <v>64</v>
      </c>
      <c r="C37" t="s">
        <v>541</v>
      </c>
      <c r="K37" s="22"/>
    </row>
    <row r="38" spans="1:23" hidden="1" outlineLevel="1" x14ac:dyDescent="0.25">
      <c r="D38" s="169"/>
      <c r="J38" s="169"/>
      <c r="K38" s="22"/>
      <c r="L38" s="169"/>
    </row>
    <row r="39" spans="1:23" hidden="1" outlineLevel="1" x14ac:dyDescent="0.25">
      <c r="A39" t="s">
        <v>151</v>
      </c>
      <c r="K39" s="22"/>
    </row>
    <row r="40" spans="1:23" hidden="1" outlineLevel="1" x14ac:dyDescent="0.25">
      <c r="G40" s="24"/>
    </row>
    <row r="41" spans="1:23" hidden="1" outlineLevel="1" x14ac:dyDescent="0.25"/>
    <row r="42" spans="1:23" hidden="1" outlineLevel="1" x14ac:dyDescent="0.25"/>
    <row r="43" spans="1:23" hidden="1" outlineLevel="1" x14ac:dyDescent="0.25"/>
    <row r="44" spans="1:23" hidden="1" outlineLevel="1" x14ac:dyDescent="0.25"/>
    <row r="45" spans="1:23" collapsed="1" x14ac:dyDescent="0.25"/>
  </sheetData>
  <phoneticPr fontId="27"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E887-33BA-401B-86A6-53430E219D81}">
  <sheetPr>
    <tabColor rgb="FFC03F73"/>
  </sheetPr>
  <dimension ref="A1:GP50"/>
  <sheetViews>
    <sheetView zoomScale="115" zoomScaleNormal="115" workbookViewId="0">
      <pane xSplit="2" ySplit="4" topLeftCell="C5" activePane="bottomRight" state="frozenSplit"/>
      <selection activeCell="AH44" sqref="AH44"/>
      <selection pane="topRight" activeCell="AH44" sqref="AH44"/>
      <selection pane="bottomLeft" activeCell="AH44" sqref="AH44"/>
      <selection pane="bottomRight"/>
    </sheetView>
  </sheetViews>
  <sheetFormatPr defaultRowHeight="15" outlineLevelRow="1" x14ac:dyDescent="0.25"/>
  <cols>
    <col min="1" max="1" width="37.85546875" customWidth="1"/>
    <col min="2" max="2" width="13.5703125" customWidth="1"/>
    <col min="3" max="3" width="2.140625" customWidth="1"/>
    <col min="4" max="4" width="5.7109375" hidden="1" customWidth="1"/>
    <col min="5" max="5" width="10.85546875" hidden="1" customWidth="1"/>
    <col min="6" max="6" width="14" customWidth="1"/>
    <col min="7" max="7" width="2.28515625" customWidth="1"/>
    <col min="8" max="9" width="12.7109375" hidden="1" customWidth="1"/>
    <col min="10" max="10" width="13.5703125" customWidth="1"/>
    <col min="11" max="11" width="1.85546875" bestFit="1" customWidth="1"/>
    <col min="12" max="12" width="13.7109375" hidden="1" customWidth="1"/>
    <col min="13" max="13" width="6.7109375" hidden="1" customWidth="1"/>
    <col min="14" max="14" width="13.42578125" customWidth="1"/>
    <col min="15" max="15" width="1.85546875" bestFit="1" customWidth="1"/>
    <col min="16" max="17" width="13.7109375" hidden="1" customWidth="1"/>
    <col min="18" max="18" width="13.85546875" customWidth="1"/>
    <col min="19" max="19" width="1.85546875" bestFit="1" customWidth="1"/>
    <col min="20" max="20" width="8" hidden="1" customWidth="1"/>
    <col min="21" max="21" width="6.7109375" hidden="1" customWidth="1"/>
    <col min="22" max="22" width="13.7109375" customWidth="1"/>
    <col min="23" max="23" width="1.85546875" bestFit="1" customWidth="1"/>
    <col min="24" max="24" width="8" hidden="1" customWidth="1"/>
    <col min="25" max="25" width="6.7109375" hidden="1" customWidth="1"/>
    <col min="26" max="26" width="14.7109375" customWidth="1"/>
    <col min="27" max="27" width="1.85546875" bestFit="1" customWidth="1"/>
    <col min="28" max="28" width="8" hidden="1" customWidth="1"/>
    <col min="29" max="29" width="6.7109375" hidden="1" customWidth="1"/>
    <col min="30" max="30" width="14.28515625" customWidth="1"/>
    <col min="31" max="31" width="1.85546875" bestFit="1" customWidth="1"/>
    <col min="32" max="33" width="13.7109375" hidden="1" customWidth="1"/>
    <col min="34" max="34" width="13.7109375" customWidth="1"/>
    <col min="35" max="35" width="1.85546875" bestFit="1" customWidth="1"/>
    <col min="36" max="37" width="13.7109375" hidden="1" customWidth="1"/>
    <col min="38" max="38" width="15.140625" customWidth="1"/>
    <col min="39" max="39" width="1.85546875" bestFit="1" customWidth="1"/>
    <col min="40" max="41" width="13.7109375" hidden="1" customWidth="1"/>
    <col min="42" max="42" width="14.28515625" customWidth="1"/>
    <col min="43" max="43" width="1.85546875" bestFit="1" customWidth="1"/>
    <col min="44" max="45" width="13.7109375" hidden="1" customWidth="1"/>
    <col min="46" max="46" width="14.42578125" customWidth="1"/>
    <col min="47" max="47" width="2.28515625" customWidth="1"/>
    <col min="48" max="49" width="14.42578125" hidden="1" customWidth="1"/>
    <col min="50" max="50" width="13.42578125" customWidth="1"/>
    <col min="51" max="51" width="1.85546875" bestFit="1" customWidth="1"/>
    <col min="52" max="53" width="0" hidden="1" customWidth="1"/>
    <col min="54" max="54" width="14.5703125" customWidth="1"/>
    <col min="55" max="55" width="1.85546875" bestFit="1" customWidth="1"/>
    <col min="56" max="57" width="0" hidden="1" customWidth="1"/>
    <col min="58" max="58" width="13.7109375" customWidth="1"/>
    <col min="59" max="59" width="1.85546875" bestFit="1" customWidth="1"/>
    <col min="60" max="61" width="0" hidden="1" customWidth="1"/>
    <col min="62" max="62" width="13.7109375" customWidth="1"/>
    <col min="63" max="63" width="2.42578125" customWidth="1"/>
    <col min="64" max="64" width="5.28515625" hidden="1" customWidth="1"/>
    <col min="65" max="65" width="6" hidden="1" customWidth="1"/>
    <col min="66" max="66" width="13.42578125" customWidth="1"/>
    <col min="67" max="67" width="1.7109375" customWidth="1"/>
    <col min="68" max="68" width="12.7109375" hidden="1" customWidth="1"/>
    <col min="69" max="69" width="0" hidden="1" customWidth="1"/>
    <col min="70" max="70" width="13.85546875" customWidth="1"/>
    <col min="71" max="71" width="2.140625" customWidth="1"/>
    <col min="72" max="72" width="8.85546875" hidden="1" customWidth="1"/>
    <col min="73" max="73" width="0" hidden="1" customWidth="1"/>
    <col min="74" max="74" width="13.42578125" customWidth="1"/>
    <col min="75" max="75" width="2.140625" customWidth="1"/>
    <col min="76" max="76" width="8.85546875" hidden="1" customWidth="1"/>
    <col min="77" max="77" width="0" hidden="1" customWidth="1"/>
    <col min="78" max="78" width="13.7109375" customWidth="1"/>
    <col min="79" max="79" width="2.28515625" customWidth="1"/>
    <col min="80" max="81" width="0" hidden="1" customWidth="1"/>
    <col min="82" max="82" width="14.5703125" customWidth="1"/>
    <col min="83" max="83" width="1.7109375" customWidth="1"/>
    <col min="84" max="85" width="0" hidden="1" customWidth="1"/>
    <col min="86" max="86" width="14.5703125" customWidth="1"/>
    <col min="87" max="87" width="1.85546875" customWidth="1"/>
    <col min="88" max="89" width="0" hidden="1" customWidth="1"/>
    <col min="90" max="90" width="14.28515625" customWidth="1"/>
    <col min="91" max="91" width="1.7109375" customWidth="1"/>
    <col min="92" max="93" width="0" hidden="1" customWidth="1"/>
    <col min="94" max="94" width="14.28515625" customWidth="1"/>
    <col min="95" max="95" width="1.85546875" customWidth="1"/>
    <col min="96" max="97" width="0" hidden="1" customWidth="1"/>
    <col min="98" max="98" width="14.85546875" customWidth="1"/>
    <col min="99" max="99" width="1.7109375" customWidth="1"/>
    <col min="100" max="100" width="8.85546875" hidden="1" customWidth="1"/>
    <col min="101" max="101" width="0" hidden="1" customWidth="1"/>
    <col min="102" max="102" width="13.5703125" customWidth="1"/>
    <col min="103" max="103" width="1.7109375" customWidth="1"/>
    <col min="104" max="105" width="0" hidden="1" customWidth="1"/>
    <col min="106" max="106" width="13.7109375" customWidth="1"/>
    <col min="107" max="107" width="2.28515625" customWidth="1"/>
    <col min="108" max="109" width="0" hidden="1" customWidth="1"/>
    <col min="110" max="110" width="13.85546875" customWidth="1"/>
    <col min="111" max="111" width="1.85546875" customWidth="1"/>
    <col min="112" max="113" width="0" hidden="1" customWidth="1"/>
    <col min="114" max="114" width="13.85546875" customWidth="1"/>
    <col min="115" max="115" width="2.140625" customWidth="1"/>
    <col min="116" max="117" width="0" hidden="1" customWidth="1"/>
    <col min="118" max="118" width="13.28515625" customWidth="1"/>
    <col min="119" max="119" width="2.140625" customWidth="1"/>
    <col min="120" max="121" width="0" hidden="1" customWidth="1"/>
    <col min="122" max="122" width="13.28515625" customWidth="1"/>
    <col min="123" max="123" width="2.140625" customWidth="1"/>
    <col min="124" max="125" width="0" hidden="1" customWidth="1"/>
    <col min="126" max="126" width="13.28515625" customWidth="1"/>
    <col min="127" max="127" width="2.140625" customWidth="1"/>
    <col min="128" max="129" width="0" hidden="1" customWidth="1"/>
    <col min="130" max="130" width="13.28515625" customWidth="1"/>
    <col min="131" max="131" width="2.140625" customWidth="1"/>
    <col min="132" max="133" width="0" hidden="1" customWidth="1"/>
    <col min="134" max="134" width="13.28515625" customWidth="1"/>
    <col min="135" max="135" width="2.140625" customWidth="1"/>
    <col min="136" max="137" width="0" hidden="1" customWidth="1"/>
    <col min="138" max="138" width="13.28515625" customWidth="1"/>
    <col min="139" max="139" width="2.140625" customWidth="1"/>
    <col min="140" max="141" width="0" hidden="1" customWidth="1"/>
    <col min="142" max="142" width="13.28515625" customWidth="1"/>
    <col min="143" max="143" width="2.140625" customWidth="1"/>
    <col min="144" max="145" width="0" hidden="1" customWidth="1"/>
    <col min="146" max="146" width="13.28515625" customWidth="1"/>
    <col min="147" max="147" width="2.140625" customWidth="1"/>
    <col min="148" max="149" width="0" hidden="1" customWidth="1"/>
    <col min="150" max="150" width="13.28515625" customWidth="1"/>
    <col min="151" max="151" width="2.140625" customWidth="1"/>
    <col min="152" max="153" width="0" hidden="1" customWidth="1"/>
    <col min="154" max="154" width="13.28515625" customWidth="1"/>
    <col min="155" max="155" width="2.140625" customWidth="1"/>
    <col min="156" max="157" width="0" hidden="1" customWidth="1"/>
    <col min="158" max="158" width="13.28515625" customWidth="1"/>
    <col min="159" max="159" width="2.140625" customWidth="1"/>
    <col min="160" max="161" width="0" hidden="1" customWidth="1"/>
    <col min="162" max="162" width="13.28515625" customWidth="1"/>
    <col min="163" max="163" width="2.140625" customWidth="1"/>
    <col min="164" max="165" width="0" hidden="1" customWidth="1"/>
    <col min="166" max="166" width="13.28515625" customWidth="1"/>
    <col min="167" max="167" width="2.140625" customWidth="1"/>
    <col min="168" max="169" width="0" hidden="1" customWidth="1"/>
    <col min="170" max="170" width="13.28515625" customWidth="1"/>
    <col min="171" max="171" width="2.140625" customWidth="1"/>
    <col min="172" max="173" width="0" hidden="1" customWidth="1"/>
    <col min="174" max="174" width="13.28515625" customWidth="1"/>
    <col min="175" max="175" width="2.140625" customWidth="1"/>
    <col min="176" max="177" width="0" hidden="1" customWidth="1"/>
    <col min="178" max="178" width="13.28515625" customWidth="1"/>
    <col min="179" max="179" width="2.140625" customWidth="1"/>
    <col min="180" max="181" width="0" hidden="1" customWidth="1"/>
    <col min="182" max="182" width="13.28515625" customWidth="1"/>
    <col min="183" max="183" width="2.140625" customWidth="1"/>
    <col min="184" max="185" width="0" hidden="1" customWidth="1"/>
    <col min="186" max="186" width="13.28515625" customWidth="1"/>
    <col min="187" max="187" width="2.140625" customWidth="1"/>
    <col min="188" max="189" width="0" hidden="1" customWidth="1"/>
    <col min="190" max="190" width="13.28515625" customWidth="1"/>
    <col min="191" max="191" width="2.140625" customWidth="1"/>
    <col min="192" max="193" width="0" hidden="1" customWidth="1"/>
    <col min="194" max="194" width="13.28515625" customWidth="1"/>
    <col min="195" max="195" width="2.140625" customWidth="1"/>
    <col min="196" max="197" width="0" hidden="1" customWidth="1"/>
    <col min="198" max="198" width="13.28515625" customWidth="1"/>
  </cols>
  <sheetData>
    <row r="1" spans="1:198" ht="68.25" customHeight="1" thickBot="1" x14ac:dyDescent="0.3">
      <c r="A1" s="229" t="s">
        <v>512</v>
      </c>
      <c r="B1" s="230" t="s">
        <v>227</v>
      </c>
      <c r="C1" s="231"/>
      <c r="D1" s="231"/>
      <c r="E1" s="231"/>
      <c r="F1" s="232" t="s">
        <v>498</v>
      </c>
      <c r="G1" s="201"/>
      <c r="H1" s="231"/>
      <c r="I1" s="231"/>
      <c r="J1" s="232" t="s">
        <v>499</v>
      </c>
      <c r="K1" s="201"/>
      <c r="L1" s="231"/>
      <c r="M1" s="231"/>
      <c r="N1" s="232" t="s">
        <v>249</v>
      </c>
      <c r="O1" s="201"/>
      <c r="P1" s="231"/>
      <c r="Q1" s="231"/>
      <c r="R1" s="232" t="s">
        <v>376</v>
      </c>
      <c r="S1" s="201"/>
      <c r="T1" s="231"/>
      <c r="U1" s="231"/>
      <c r="V1" s="232" t="s">
        <v>415</v>
      </c>
      <c r="W1" s="201"/>
      <c r="X1" s="231"/>
      <c r="Y1" s="231"/>
      <c r="Z1" s="232" t="s">
        <v>465</v>
      </c>
      <c r="AA1" s="201"/>
      <c r="AB1" s="231"/>
      <c r="AC1" s="231"/>
      <c r="AD1" s="232" t="s">
        <v>435</v>
      </c>
      <c r="AE1" s="201"/>
      <c r="AF1" s="231"/>
      <c r="AG1" s="231"/>
      <c r="AH1" s="232" t="s">
        <v>446</v>
      </c>
      <c r="AI1" s="201"/>
      <c r="AJ1" s="231"/>
      <c r="AK1" s="231"/>
      <c r="AL1" s="232" t="s">
        <v>28</v>
      </c>
      <c r="AM1" s="201"/>
      <c r="AN1" s="231"/>
      <c r="AO1" s="231"/>
      <c r="AP1" s="232" t="s">
        <v>124</v>
      </c>
      <c r="AQ1" s="201"/>
      <c r="AR1" s="231"/>
      <c r="AS1" s="231"/>
      <c r="AT1" s="232" t="s">
        <v>253</v>
      </c>
      <c r="AU1" s="201"/>
      <c r="AV1" s="231"/>
      <c r="AW1" s="231"/>
      <c r="AX1" s="232" t="s">
        <v>308</v>
      </c>
      <c r="AY1" s="201"/>
      <c r="AZ1" s="231"/>
      <c r="BA1" s="231"/>
      <c r="BB1" s="232" t="s">
        <v>291</v>
      </c>
      <c r="BC1" s="201"/>
      <c r="BD1" s="231"/>
      <c r="BE1" s="231"/>
      <c r="BF1" s="232" t="s">
        <v>292</v>
      </c>
      <c r="BG1" s="201"/>
      <c r="BH1" s="193"/>
      <c r="BI1" s="193"/>
      <c r="BJ1" s="309" t="s">
        <v>357</v>
      </c>
      <c r="BK1" s="201"/>
      <c r="BL1" s="231"/>
      <c r="BM1" s="231"/>
      <c r="BN1" s="232" t="s">
        <v>273</v>
      </c>
      <c r="BO1" s="201"/>
      <c r="BP1" s="231"/>
      <c r="BQ1" s="231"/>
      <c r="BR1" s="232" t="s">
        <v>332</v>
      </c>
      <c r="BS1" s="201"/>
      <c r="BT1" s="193"/>
      <c r="BU1" s="193"/>
      <c r="BV1" s="232" t="s">
        <v>417</v>
      </c>
      <c r="BW1" s="201"/>
      <c r="BX1" s="231"/>
      <c r="BY1" s="231"/>
      <c r="BZ1" s="232" t="s">
        <v>528</v>
      </c>
      <c r="CA1" s="201"/>
      <c r="CB1" s="231"/>
      <c r="CC1" s="231"/>
      <c r="CD1" s="232" t="s">
        <v>208</v>
      </c>
      <c r="CE1" s="201"/>
      <c r="CF1" s="231"/>
      <c r="CG1" s="231"/>
      <c r="CH1" s="232" t="s">
        <v>207</v>
      </c>
      <c r="CI1" s="201"/>
      <c r="CJ1" s="231"/>
      <c r="CK1" s="231"/>
      <c r="CL1" s="232" t="s">
        <v>578</v>
      </c>
      <c r="CM1" s="201"/>
      <c r="CN1" s="231"/>
      <c r="CO1" s="231"/>
      <c r="CP1" s="232" t="s">
        <v>598</v>
      </c>
      <c r="CQ1" s="201"/>
      <c r="CR1" s="231"/>
      <c r="CS1" s="231"/>
      <c r="CT1" s="232" t="s">
        <v>599</v>
      </c>
      <c r="CU1" s="201"/>
      <c r="CV1" s="231"/>
      <c r="CW1" s="231"/>
      <c r="CX1" s="232" t="s">
        <v>503</v>
      </c>
      <c r="CY1" s="201"/>
      <c r="CZ1" s="231"/>
      <c r="DA1" s="231"/>
      <c r="DB1" s="232" t="s">
        <v>2</v>
      </c>
      <c r="DC1" s="201"/>
      <c r="DD1" s="231"/>
      <c r="DE1" s="231"/>
      <c r="DF1" s="232" t="s">
        <v>531</v>
      </c>
      <c r="DG1" s="201"/>
      <c r="DH1" s="231"/>
      <c r="DI1" s="231"/>
      <c r="DJ1" s="232" t="s">
        <v>149</v>
      </c>
      <c r="DK1" s="201"/>
      <c r="DL1" s="231"/>
      <c r="DM1" s="231"/>
      <c r="DN1" s="232"/>
      <c r="DO1" s="201"/>
      <c r="DP1" s="231"/>
      <c r="DQ1" s="231"/>
      <c r="DR1" s="232"/>
      <c r="DS1" s="201"/>
      <c r="DT1" s="231"/>
      <c r="DU1" s="231"/>
      <c r="DV1" s="232"/>
      <c r="DW1" s="201"/>
      <c r="DX1" s="231"/>
      <c r="DY1" s="231"/>
      <c r="DZ1" s="232"/>
      <c r="EA1" s="201"/>
      <c r="EB1" s="231"/>
      <c r="EC1" s="231"/>
      <c r="ED1" s="232"/>
      <c r="EE1" s="201"/>
      <c r="EF1" s="231"/>
      <c r="EG1" s="231"/>
      <c r="EH1" s="232"/>
      <c r="EI1" s="201"/>
      <c r="EJ1" s="231"/>
      <c r="EK1" s="231"/>
      <c r="EL1" s="232"/>
      <c r="EM1" s="201"/>
      <c r="EN1" s="231"/>
      <c r="EO1" s="231"/>
      <c r="EP1" s="232"/>
      <c r="EQ1" s="201"/>
      <c r="ER1" s="231"/>
      <c r="ES1" s="231"/>
      <c r="ET1" s="232"/>
      <c r="EU1" s="201"/>
      <c r="EV1" s="231"/>
      <c r="EW1" s="231"/>
      <c r="EX1" s="232"/>
      <c r="EY1" s="201"/>
      <c r="EZ1" s="231"/>
      <c r="FA1" s="231"/>
      <c r="FB1" s="232"/>
      <c r="FC1" s="201"/>
      <c r="FD1" s="231"/>
      <c r="FE1" s="231"/>
      <c r="FF1" s="232"/>
      <c r="FG1" s="201"/>
      <c r="FH1" s="231"/>
      <c r="FI1" s="231"/>
      <c r="FJ1" s="232"/>
      <c r="FK1" s="201"/>
      <c r="FL1" s="231"/>
      <c r="FM1" s="231"/>
      <c r="FN1" s="232"/>
      <c r="FO1" s="201"/>
      <c r="FP1" s="231"/>
      <c r="FQ1" s="231"/>
      <c r="FR1" s="232"/>
      <c r="FS1" s="201"/>
      <c r="FT1" s="231"/>
      <c r="FU1" s="231"/>
      <c r="FV1" s="232"/>
      <c r="FW1" s="201"/>
      <c r="FX1" s="231"/>
      <c r="FY1" s="231"/>
      <c r="FZ1" s="232"/>
      <c r="GA1" s="201"/>
      <c r="GB1" s="231"/>
      <c r="GC1" s="231"/>
      <c r="GD1" s="232"/>
      <c r="GE1" s="201"/>
      <c r="GF1" s="231"/>
      <c r="GG1" s="231"/>
      <c r="GH1" s="232"/>
      <c r="GI1" s="201"/>
      <c r="GJ1" s="231"/>
      <c r="GK1" s="231"/>
      <c r="GL1" s="232"/>
      <c r="GM1" s="201"/>
      <c r="GN1" s="231"/>
      <c r="GO1" s="231"/>
      <c r="GP1" s="232"/>
    </row>
    <row r="2" spans="1:198" ht="16.350000000000001" customHeight="1" thickBot="1" x14ac:dyDescent="0.3">
      <c r="A2" s="233"/>
      <c r="B2" s="233"/>
      <c r="C2" s="231"/>
      <c r="D2" s="231"/>
      <c r="E2" s="231"/>
      <c r="F2" s="232">
        <v>9146</v>
      </c>
      <c r="G2" s="201"/>
      <c r="H2" s="231"/>
      <c r="I2" s="231"/>
      <c r="J2" s="232">
        <v>9146</v>
      </c>
      <c r="K2" s="201"/>
      <c r="L2" s="231"/>
      <c r="M2" s="231"/>
      <c r="N2" s="232">
        <v>9008</v>
      </c>
      <c r="O2" s="201"/>
      <c r="P2" s="231"/>
      <c r="Q2" s="231"/>
      <c r="R2" s="232">
        <v>9003</v>
      </c>
      <c r="S2" s="201"/>
      <c r="T2" s="231"/>
      <c r="U2" s="231"/>
      <c r="V2" s="232">
        <v>9139</v>
      </c>
      <c r="W2" s="201"/>
      <c r="X2" s="231"/>
      <c r="Y2" s="231"/>
      <c r="Z2" s="232">
        <v>9051</v>
      </c>
      <c r="AA2" s="201"/>
      <c r="AB2" s="231"/>
      <c r="AC2" s="231"/>
      <c r="AD2" s="232">
        <v>9116</v>
      </c>
      <c r="AE2" s="201"/>
      <c r="AF2" s="231"/>
      <c r="AG2" s="231"/>
      <c r="AH2" s="232">
        <v>9018</v>
      </c>
      <c r="AI2" s="201"/>
      <c r="AJ2" s="231"/>
      <c r="AK2" s="231"/>
      <c r="AL2" s="232">
        <v>9015</v>
      </c>
      <c r="AM2" s="201"/>
      <c r="AN2" s="231"/>
      <c r="AO2" s="231"/>
      <c r="AP2" s="232">
        <v>9014</v>
      </c>
      <c r="AQ2" s="201"/>
      <c r="AR2" s="231"/>
      <c r="AS2" s="231"/>
      <c r="AT2" s="232">
        <v>9113</v>
      </c>
      <c r="AU2" s="201"/>
      <c r="AV2" s="231"/>
      <c r="AW2" s="231"/>
      <c r="AX2" s="232">
        <v>9127</v>
      </c>
      <c r="AY2" s="201"/>
      <c r="AZ2" s="231"/>
      <c r="BA2" s="231"/>
      <c r="BB2" s="232">
        <v>9144</v>
      </c>
      <c r="BC2" s="201"/>
      <c r="BD2" s="231"/>
      <c r="BE2" s="231"/>
      <c r="BF2" s="232">
        <v>9144</v>
      </c>
      <c r="BG2" s="201"/>
      <c r="BH2" s="193"/>
      <c r="BI2" s="193"/>
      <c r="BJ2" s="232">
        <v>9055</v>
      </c>
      <c r="BK2" s="201"/>
      <c r="BL2" s="231"/>
      <c r="BM2" s="231"/>
      <c r="BN2" s="232">
        <v>9121</v>
      </c>
      <c r="BO2" s="201"/>
      <c r="BP2" s="231"/>
      <c r="BQ2" s="231"/>
      <c r="BR2" s="232">
        <v>9121</v>
      </c>
      <c r="BS2" s="201"/>
      <c r="BT2" s="193"/>
      <c r="BU2" s="193"/>
      <c r="BV2" s="232">
        <v>9149</v>
      </c>
      <c r="BW2" s="201"/>
      <c r="BX2" s="231"/>
      <c r="BY2" s="231"/>
      <c r="BZ2" s="232">
        <v>9145</v>
      </c>
      <c r="CA2" s="201"/>
      <c r="CB2" s="231"/>
      <c r="CC2" s="231"/>
      <c r="CD2" s="232">
        <v>9032</v>
      </c>
      <c r="CE2" s="201"/>
      <c r="CF2" s="231"/>
      <c r="CG2" s="231"/>
      <c r="CH2" s="232">
        <v>9032</v>
      </c>
      <c r="CI2" s="201"/>
      <c r="CJ2" s="231"/>
      <c r="CK2" s="231"/>
      <c r="CL2" s="232">
        <v>9052</v>
      </c>
      <c r="CM2" s="201"/>
      <c r="CN2" s="231"/>
      <c r="CO2" s="231"/>
      <c r="CP2" s="232">
        <v>9143</v>
      </c>
      <c r="CQ2" s="201"/>
      <c r="CR2" s="231"/>
      <c r="CS2" s="231"/>
      <c r="CT2" s="232">
        <v>9143</v>
      </c>
      <c r="CU2" s="201"/>
      <c r="CV2" s="231"/>
      <c r="CW2" s="231"/>
      <c r="CX2" s="232">
        <v>9154</v>
      </c>
      <c r="CY2" s="201"/>
      <c r="CZ2" s="231"/>
      <c r="DA2" s="231"/>
      <c r="DB2" s="232">
        <v>9019</v>
      </c>
      <c r="DC2" s="201"/>
      <c r="DD2" s="231"/>
      <c r="DE2" s="231"/>
      <c r="DF2" s="232"/>
      <c r="DG2" s="201"/>
      <c r="DH2" s="231"/>
      <c r="DI2" s="231"/>
      <c r="DJ2" s="232"/>
      <c r="DK2" s="201"/>
      <c r="DL2" s="231"/>
      <c r="DM2" s="231"/>
      <c r="DN2" s="232"/>
      <c r="DO2" s="201"/>
      <c r="DP2" s="231"/>
      <c r="DQ2" s="231"/>
      <c r="DR2" s="232"/>
      <c r="DS2" s="201"/>
      <c r="DT2" s="231"/>
      <c r="DU2" s="231"/>
      <c r="DV2" s="232"/>
      <c r="DW2" s="201"/>
      <c r="DX2" s="231"/>
      <c r="DY2" s="231"/>
      <c r="DZ2" s="232"/>
      <c r="EA2" s="201"/>
      <c r="EB2" s="231"/>
      <c r="EC2" s="231"/>
      <c r="ED2" s="232"/>
      <c r="EE2" s="201"/>
      <c r="EF2" s="231"/>
      <c r="EG2" s="231"/>
      <c r="EH2" s="232"/>
      <c r="EI2" s="201"/>
      <c r="EJ2" s="231"/>
      <c r="EK2" s="231"/>
      <c r="EL2" s="232"/>
      <c r="EM2" s="201"/>
      <c r="EN2" s="231"/>
      <c r="EO2" s="231"/>
      <c r="EP2" s="232"/>
      <c r="EQ2" s="201"/>
      <c r="ER2" s="231"/>
      <c r="ES2" s="231"/>
      <c r="ET2" s="232"/>
      <c r="EU2" s="201"/>
      <c r="EV2" s="231"/>
      <c r="EW2" s="231"/>
      <c r="EX2" s="232"/>
      <c r="EY2" s="201"/>
      <c r="EZ2" s="231"/>
      <c r="FA2" s="231"/>
      <c r="FB2" s="232"/>
      <c r="FC2" s="201"/>
      <c r="FD2" s="231"/>
      <c r="FE2" s="231"/>
      <c r="FF2" s="232"/>
      <c r="FG2" s="201"/>
      <c r="FH2" s="231"/>
      <c r="FI2" s="231"/>
      <c r="FJ2" s="232"/>
      <c r="FK2" s="201"/>
      <c r="FL2" s="231"/>
      <c r="FM2" s="231"/>
      <c r="FN2" s="232"/>
      <c r="FO2" s="201"/>
      <c r="FP2" s="231"/>
      <c r="FQ2" s="231"/>
      <c r="FR2" s="232"/>
      <c r="FS2" s="201"/>
      <c r="FT2" s="231"/>
      <c r="FU2" s="231"/>
      <c r="FV2" s="232"/>
      <c r="FW2" s="201"/>
      <c r="FX2" s="231"/>
      <c r="FY2" s="231"/>
      <c r="FZ2" s="232"/>
      <c r="GA2" s="201"/>
      <c r="GB2" s="231"/>
      <c r="GC2" s="231"/>
      <c r="GD2" s="232"/>
      <c r="GE2" s="201"/>
      <c r="GF2" s="231"/>
      <c r="GG2" s="231"/>
      <c r="GH2" s="232"/>
      <c r="GI2" s="201"/>
      <c r="GJ2" s="231"/>
      <c r="GK2" s="231"/>
      <c r="GL2" s="232"/>
      <c r="GM2" s="201"/>
      <c r="GN2" s="231"/>
      <c r="GO2" s="231"/>
      <c r="GP2" s="232"/>
    </row>
    <row r="3" spans="1:198" ht="22.5" customHeight="1" thickBot="1" x14ac:dyDescent="0.3">
      <c r="A3" s="279" t="s">
        <v>513</v>
      </c>
      <c r="B3" s="234"/>
      <c r="C3" s="235"/>
      <c r="D3" s="236">
        <f>SUM(D5:D25)</f>
        <v>10448225</v>
      </c>
      <c r="E3" s="236"/>
      <c r="F3" s="237">
        <f>1.01*0.15756</f>
        <v>0.15913560000000002</v>
      </c>
      <c r="G3" s="238"/>
      <c r="H3" s="239">
        <f>SUM(H5:H25)</f>
        <v>0</v>
      </c>
      <c r="I3" s="239"/>
      <c r="J3" s="237">
        <f>1.01*0.25</f>
        <v>0.2525</v>
      </c>
      <c r="K3" s="238"/>
      <c r="L3" s="239">
        <f>SUM(L5:L25)</f>
        <v>10544086</v>
      </c>
      <c r="M3" s="239"/>
      <c r="N3" s="237">
        <f>1.01*0.15756</f>
        <v>0.15913560000000002</v>
      </c>
      <c r="O3" s="238"/>
      <c r="P3" s="239">
        <f>SUM(P5:P25)</f>
        <v>6324326</v>
      </c>
      <c r="Q3" s="239"/>
      <c r="R3" s="237">
        <f>1.01*0.15756</f>
        <v>0.15913560000000002</v>
      </c>
      <c r="S3" s="238"/>
      <c r="T3" s="239">
        <f>SUM(T5:T25)</f>
        <v>5224315</v>
      </c>
      <c r="U3" s="239"/>
      <c r="V3" s="237">
        <f>1.01*0.76002185688</f>
        <v>0.76762207544880001</v>
      </c>
      <c r="W3" s="238"/>
      <c r="X3" s="239">
        <f>SUM(X5:X25)</f>
        <v>8059597</v>
      </c>
      <c r="Y3" s="239"/>
      <c r="Z3" s="237">
        <f>1.01*1.162</f>
        <v>1.1736199999999999</v>
      </c>
      <c r="AA3" s="238"/>
      <c r="AB3" s="239">
        <f>SUM(AB5:AB25)</f>
        <v>4749835</v>
      </c>
      <c r="AC3" s="239"/>
      <c r="AD3" s="237">
        <f>1.01*0.386715264</f>
        <v>0.39058241663999999</v>
      </c>
      <c r="AE3" s="238"/>
      <c r="AF3" s="239">
        <f>SUM(AF5:AF25)</f>
        <v>10605103</v>
      </c>
      <c r="AG3" s="239"/>
      <c r="AH3" s="237"/>
      <c r="AI3" s="238"/>
      <c r="AJ3" s="239">
        <f>SUM(AJ5:AJ25)</f>
        <v>10605103</v>
      </c>
      <c r="AK3" s="239"/>
      <c r="AL3" s="237"/>
      <c r="AM3" s="238"/>
      <c r="AN3" s="239">
        <f>SUM(AN5:AN25)</f>
        <v>10605103</v>
      </c>
      <c r="AO3" s="239"/>
      <c r="AP3" s="335"/>
      <c r="AQ3" s="238"/>
      <c r="AR3" s="239">
        <f>SUM(AR5:AR25)</f>
        <v>10605103</v>
      </c>
      <c r="AS3" s="239"/>
      <c r="AT3" s="335"/>
      <c r="AU3" s="238"/>
      <c r="AV3" s="239">
        <f>SUM(AV5:AV25)</f>
        <v>10605103</v>
      </c>
      <c r="AW3" s="239"/>
      <c r="AX3" s="237"/>
      <c r="AY3" s="238"/>
      <c r="AZ3" s="239">
        <f>SUM(AZ5:AZ25)</f>
        <v>7836534</v>
      </c>
      <c r="BA3" s="239"/>
      <c r="BB3" s="237">
        <f>1.01*0.7827937936</f>
        <v>0.79062173153600002</v>
      </c>
      <c r="BC3" s="238"/>
      <c r="BD3" s="239">
        <f>SUM(BD5:BD25)</f>
        <v>5288152</v>
      </c>
      <c r="BE3" s="239"/>
      <c r="BF3" s="237">
        <f>1.01*1.23573383648</f>
        <v>1.2480911748447998</v>
      </c>
      <c r="BG3" s="238"/>
      <c r="BH3" s="239">
        <f>SUM(BH5:BH25)</f>
        <v>9885986</v>
      </c>
      <c r="BI3" s="239"/>
      <c r="BJ3" s="237">
        <v>0</v>
      </c>
      <c r="BK3" s="238"/>
      <c r="BL3" s="239">
        <f>SUM(BL5:BL25)</f>
        <v>8859128</v>
      </c>
      <c r="BM3" s="239"/>
      <c r="BN3" s="237">
        <f>1.01*0.137360808</f>
        <v>0.13873441608000001</v>
      </c>
      <c r="BO3" s="238"/>
      <c r="BP3" s="239">
        <f>SUM(BP5:BP25)</f>
        <v>8575048</v>
      </c>
      <c r="BQ3" s="239"/>
      <c r="BR3" s="237">
        <f>1.01*0.49293811944</f>
        <v>0.4978675006344</v>
      </c>
      <c r="BS3" s="238"/>
      <c r="BT3" s="239">
        <f>SUM(BT5:BT25)</f>
        <v>10411436</v>
      </c>
      <c r="BU3" s="239"/>
      <c r="BV3" s="237">
        <f>1.01*0.850044933767082</f>
        <v>0.85854538310475281</v>
      </c>
      <c r="BW3" s="238"/>
      <c r="BX3" s="239">
        <f>SUM(BX5:BX25)</f>
        <v>0</v>
      </c>
      <c r="BY3" s="239"/>
      <c r="BZ3" s="237"/>
      <c r="CA3" s="238"/>
      <c r="CB3" s="239">
        <f>SUM(CB5:CB25)</f>
        <v>10605103</v>
      </c>
      <c r="CC3" s="239"/>
      <c r="CD3" s="237">
        <f>1.01*1.24*0.359279036584</f>
        <v>0.44996106541780162</v>
      </c>
      <c r="CE3" s="238"/>
      <c r="CF3" s="239">
        <f>SUM(CF5:CF25)</f>
        <v>2893415</v>
      </c>
      <c r="CG3" s="239"/>
      <c r="CH3" s="237">
        <f>1.01*1.24*0.6727081972</f>
        <v>0.84249974617327994</v>
      </c>
      <c r="CI3" s="238"/>
      <c r="CJ3" s="239">
        <f>SUM(CJ5:CJ25)</f>
        <v>10325662</v>
      </c>
      <c r="CK3" s="239"/>
      <c r="CL3" s="237">
        <f>1.01*1.36552</f>
        <v>1.3791752000000002</v>
      </c>
      <c r="CM3" s="238"/>
      <c r="CN3" s="239">
        <f>SUM(CN5:CN25)</f>
        <v>4313542</v>
      </c>
      <c r="CO3" s="239"/>
      <c r="CP3" s="237">
        <f>1.01*8.8</f>
        <v>8.8880000000000017</v>
      </c>
      <c r="CQ3" s="238"/>
      <c r="CR3" s="239">
        <f>SUM(CR5:CR25)</f>
        <v>1594609</v>
      </c>
      <c r="CS3" s="239"/>
      <c r="CT3" s="237">
        <f>1.01*2.13</f>
        <v>2.1513</v>
      </c>
      <c r="CU3" s="238"/>
      <c r="CV3" s="239">
        <f>SUM(CV5:CV25)</f>
        <v>6197259</v>
      </c>
      <c r="CW3" s="239"/>
      <c r="CX3" s="237">
        <f>1.01*0.77607535</f>
        <v>0.7838361035000001</v>
      </c>
      <c r="CY3" s="238"/>
      <c r="CZ3" s="239">
        <f>SUM(CZ5:CZ25)</f>
        <v>9972884</v>
      </c>
      <c r="DA3" s="239"/>
      <c r="DB3" s="237">
        <f>1.01*0.55571412</f>
        <v>0.56127126120000004</v>
      </c>
      <c r="DC3" s="238"/>
      <c r="DD3" s="239">
        <f>SUM(DD5:DD25)</f>
        <v>10605103</v>
      </c>
      <c r="DE3" s="239"/>
      <c r="DF3" s="237">
        <f>1.01*0</f>
        <v>0</v>
      </c>
      <c r="DG3" s="238"/>
      <c r="DH3" s="239">
        <f>SUM(DH5:DH25)</f>
        <v>10605103</v>
      </c>
      <c r="DI3" s="239"/>
      <c r="DJ3" s="237">
        <v>0</v>
      </c>
      <c r="DK3" s="238"/>
      <c r="DL3" s="239">
        <f>SUM(DL5:DL25)</f>
        <v>10605103</v>
      </c>
      <c r="DM3" s="239"/>
      <c r="DN3" s="237">
        <v>0</v>
      </c>
      <c r="DO3" s="238"/>
      <c r="DP3" s="239">
        <f>SUM(DP5:DP25)</f>
        <v>10605103</v>
      </c>
      <c r="DQ3" s="239"/>
      <c r="DR3" s="237">
        <v>0</v>
      </c>
      <c r="DS3" s="238"/>
      <c r="DT3" s="239">
        <f>SUM(DT5:DT25)</f>
        <v>10605103</v>
      </c>
      <c r="DU3" s="239"/>
      <c r="DV3" s="237">
        <v>0</v>
      </c>
      <c r="DW3" s="238"/>
      <c r="DX3" s="239">
        <f>SUM(DX5:DX25)</f>
        <v>10605103</v>
      </c>
      <c r="DY3" s="239"/>
      <c r="DZ3" s="237">
        <v>0</v>
      </c>
      <c r="EA3" s="238"/>
      <c r="EB3" s="239">
        <f>SUM(EB5:EB25)</f>
        <v>10605103</v>
      </c>
      <c r="EC3" s="239"/>
      <c r="ED3" s="237">
        <v>0</v>
      </c>
      <c r="EE3" s="238"/>
      <c r="EF3" s="239">
        <f>SUM(EF5:EF25)</f>
        <v>10605103</v>
      </c>
      <c r="EG3" s="239"/>
      <c r="EH3" s="237">
        <v>0</v>
      </c>
      <c r="EI3" s="238"/>
      <c r="EJ3" s="239">
        <f>SUM(EJ5:EJ25)</f>
        <v>10605103</v>
      </c>
      <c r="EK3" s="239"/>
      <c r="EL3" s="237">
        <v>0</v>
      </c>
      <c r="EM3" s="238"/>
      <c r="EN3" s="239">
        <f>SUM(EN5:EN25)</f>
        <v>10605103</v>
      </c>
      <c r="EO3" s="239"/>
      <c r="EP3" s="237">
        <v>0</v>
      </c>
      <c r="EQ3" s="238"/>
      <c r="ER3" s="239">
        <f>SUM(ER5:ER25)</f>
        <v>10605103</v>
      </c>
      <c r="ES3" s="239"/>
      <c r="ET3" s="237">
        <v>0</v>
      </c>
      <c r="EU3" s="238"/>
      <c r="EV3" s="239">
        <f>SUM(EV5:EV25)</f>
        <v>10605103</v>
      </c>
      <c r="EW3" s="239"/>
      <c r="EX3" s="237">
        <v>0</v>
      </c>
      <c r="EY3" s="238"/>
      <c r="EZ3" s="239">
        <f>SUM(EZ5:EZ25)</f>
        <v>10605103</v>
      </c>
      <c r="FA3" s="239"/>
      <c r="FB3" s="237">
        <v>0</v>
      </c>
      <c r="FC3" s="238"/>
      <c r="FD3" s="239">
        <f>SUM(FD5:FD25)</f>
        <v>10605103</v>
      </c>
      <c r="FE3" s="239"/>
      <c r="FF3" s="237">
        <v>0</v>
      </c>
      <c r="FG3" s="238"/>
      <c r="FH3" s="239">
        <f>SUM(FH5:FH25)</f>
        <v>10605103</v>
      </c>
      <c r="FI3" s="239"/>
      <c r="FJ3" s="237">
        <v>0</v>
      </c>
      <c r="FK3" s="238"/>
      <c r="FL3" s="239">
        <f>SUM(FL5:FL25)</f>
        <v>10605103</v>
      </c>
      <c r="FM3" s="239"/>
      <c r="FN3" s="237">
        <v>0</v>
      </c>
      <c r="FO3" s="238"/>
      <c r="FP3" s="239">
        <f>SUM(FP5:FP25)</f>
        <v>10605103</v>
      </c>
      <c r="FQ3" s="239"/>
      <c r="FR3" s="237">
        <v>0</v>
      </c>
      <c r="FS3" s="238"/>
      <c r="FT3" s="239">
        <f>SUM(FT5:FT25)</f>
        <v>10605103</v>
      </c>
      <c r="FU3" s="239"/>
      <c r="FV3" s="237">
        <v>0</v>
      </c>
      <c r="FW3" s="238"/>
      <c r="FX3" s="239">
        <f>SUM(FX5:FX25)</f>
        <v>10605103</v>
      </c>
      <c r="FY3" s="239"/>
      <c r="FZ3" s="237">
        <v>0</v>
      </c>
      <c r="GA3" s="238"/>
      <c r="GB3" s="239">
        <f>SUM(GB5:GB25)</f>
        <v>10605103</v>
      </c>
      <c r="GC3" s="239"/>
      <c r="GD3" s="237">
        <v>0</v>
      </c>
      <c r="GE3" s="238"/>
      <c r="GF3" s="239">
        <f>SUM(GF5:GF25)</f>
        <v>10605103</v>
      </c>
      <c r="GG3" s="239"/>
      <c r="GH3" s="237">
        <v>0</v>
      </c>
      <c r="GI3" s="238"/>
      <c r="GJ3" s="239">
        <f>SUM(GJ5:GJ25)</f>
        <v>10605103</v>
      </c>
      <c r="GK3" s="239"/>
      <c r="GL3" s="237">
        <v>0</v>
      </c>
      <c r="GM3" s="238"/>
      <c r="GN3" s="239">
        <f>SUM(GN5:GN25)</f>
        <v>10605103</v>
      </c>
      <c r="GO3" s="239"/>
      <c r="GP3" s="237">
        <v>0</v>
      </c>
    </row>
    <row r="4" spans="1:198" ht="16.899999999999999" customHeight="1" thickBot="1" x14ac:dyDescent="0.3">
      <c r="A4" s="240" t="s">
        <v>65</v>
      </c>
      <c r="B4" s="241">
        <f>SUM(B5:B25)</f>
        <v>225716940.57103926</v>
      </c>
      <c r="C4" s="242"/>
      <c r="D4" s="243"/>
      <c r="E4" s="243"/>
      <c r="F4" s="244">
        <f>SUM(F5:F25)</f>
        <v>1662684.55431</v>
      </c>
      <c r="G4" s="245"/>
      <c r="H4" s="243"/>
      <c r="I4" s="243"/>
      <c r="J4" s="244">
        <f>SUM(J5:J25)</f>
        <v>0</v>
      </c>
      <c r="K4" s="245"/>
      <c r="L4" s="243"/>
      <c r="M4" s="243"/>
      <c r="N4" s="244">
        <f>SUM(N5:N25)</f>
        <v>1677939.4520616001</v>
      </c>
      <c r="O4" s="245"/>
      <c r="P4" s="243"/>
      <c r="Q4" s="243"/>
      <c r="R4" s="244">
        <f>SUM(R5:R25)</f>
        <v>1006425.4126056001</v>
      </c>
      <c r="S4" s="245"/>
      <c r="T4" s="243"/>
      <c r="U4" s="243"/>
      <c r="V4" s="244">
        <f>SUM(V5:V25)</f>
        <v>4010299.5230982979</v>
      </c>
      <c r="W4" s="245"/>
      <c r="X4" s="243"/>
      <c r="Y4" s="243"/>
      <c r="Z4" s="244">
        <f>SUM(Z5:Z25)</f>
        <v>9458904.2311399989</v>
      </c>
      <c r="AA4" s="245"/>
      <c r="AB4" s="243"/>
      <c r="AC4" s="243"/>
      <c r="AD4" s="244">
        <f>SUM(AD5:AD25)</f>
        <v>1855202.0329412546</v>
      </c>
      <c r="AE4" s="245"/>
      <c r="AF4" s="243"/>
      <c r="AG4" s="243"/>
      <c r="AH4" s="244">
        <f>SUM(AH5:AH25)</f>
        <v>1433998</v>
      </c>
      <c r="AI4" s="245"/>
      <c r="AJ4" s="243"/>
      <c r="AK4" s="243"/>
      <c r="AL4" s="244">
        <f>SUM(AL5:AL25)</f>
        <v>30439040.640000004</v>
      </c>
      <c r="AM4" s="245"/>
      <c r="AN4" s="243"/>
      <c r="AO4" s="243"/>
      <c r="AP4" s="244">
        <f>SUM(AP5:AP25)</f>
        <v>55558251.397</v>
      </c>
      <c r="AQ4" s="245"/>
      <c r="AR4" s="243"/>
      <c r="AS4" s="243"/>
      <c r="AT4" s="244">
        <f>SUM(AT5:AT25)</f>
        <v>0</v>
      </c>
      <c r="AU4" s="245"/>
      <c r="AV4" s="243"/>
      <c r="AW4" s="243"/>
      <c r="AX4" s="244">
        <f>SUM(AX5:AX25)</f>
        <v>18389736.866640002</v>
      </c>
      <c r="AY4" s="245"/>
      <c r="AZ4" s="243"/>
      <c r="BA4" s="243"/>
      <c r="BB4" s="244">
        <f>SUM(BB5:BB25)</f>
        <v>6195734.0803207345</v>
      </c>
      <c r="BC4" s="245"/>
      <c r="BD4" s="243"/>
      <c r="BE4" s="243"/>
      <c r="BF4" s="244">
        <f>SUM(BF5:BF25)</f>
        <v>6600095.8424378792</v>
      </c>
      <c r="BG4" s="245"/>
      <c r="BH4" s="243"/>
      <c r="BI4" s="243"/>
      <c r="BJ4" s="244">
        <f>SUM(BJ5:BJ25)</f>
        <v>0</v>
      </c>
      <c r="BK4" s="245"/>
      <c r="BL4" s="243"/>
      <c r="BM4" s="243"/>
      <c r="BN4" s="244">
        <f>SUM(BN5:BN25)</f>
        <v>1229065.950057978</v>
      </c>
      <c r="BO4" s="245"/>
      <c r="BP4" s="243"/>
      <c r="BQ4" s="243"/>
      <c r="BR4" s="244">
        <f>SUM(BR5:BR25)</f>
        <v>4269237.7155800099</v>
      </c>
      <c r="BS4" s="245"/>
      <c r="BT4" s="243"/>
      <c r="BU4" s="243"/>
      <c r="BV4" s="244">
        <f>SUM(BV5:BV25)</f>
        <v>8938690.3092906158</v>
      </c>
      <c r="BW4" s="245"/>
      <c r="BX4" s="243"/>
      <c r="BY4" s="243"/>
      <c r="BZ4" s="244">
        <f>SUM(BZ5:BZ25)</f>
        <v>0</v>
      </c>
      <c r="CA4" s="245"/>
      <c r="CB4" s="243"/>
      <c r="CC4" s="243"/>
      <c r="CD4" s="244">
        <f>SUM(CD5:CD25)</f>
        <v>4771883.4447455248</v>
      </c>
      <c r="CE4" s="245"/>
      <c r="CF4" s="243"/>
      <c r="CG4" s="243"/>
      <c r="CH4" s="244">
        <f>SUM(CH5:CH25)</f>
        <v>2437701.4030739609</v>
      </c>
      <c r="CI4" s="245"/>
      <c r="CJ4" s="243"/>
      <c r="CK4" s="243"/>
      <c r="CL4" s="244">
        <f>SUM(CL5:CL25)</f>
        <v>13557677.550614201</v>
      </c>
      <c r="CM4" s="245"/>
      <c r="CN4" s="243"/>
      <c r="CO4" s="243"/>
      <c r="CP4" s="244">
        <f>SUM(CP5:CP25)</f>
        <v>38338761.296000011</v>
      </c>
      <c r="CQ4" s="245"/>
      <c r="CR4" s="243"/>
      <c r="CS4" s="243"/>
      <c r="CT4" s="244">
        <f>SUM(CT5:CT25)</f>
        <v>3430482.3416999998</v>
      </c>
      <c r="CU4" s="245"/>
      <c r="CV4" s="243"/>
      <c r="CW4" s="243"/>
      <c r="CX4" s="244">
        <f>SUM(CX5:CX25)</f>
        <v>4857635.3469403079</v>
      </c>
      <c r="CY4" s="245"/>
      <c r="CZ4" s="243"/>
      <c r="DA4" s="243"/>
      <c r="DB4" s="244">
        <f>SUM(DB5:DB25)</f>
        <v>5597493.1804813026</v>
      </c>
      <c r="DC4" s="245"/>
      <c r="DD4" s="243"/>
      <c r="DE4" s="243"/>
      <c r="DF4" s="244">
        <f>SUM(DF5:DF25)</f>
        <v>0</v>
      </c>
      <c r="DG4" s="245"/>
      <c r="DH4" s="243"/>
      <c r="DI4" s="243"/>
      <c r="DJ4" s="244">
        <f>SUM(DJ5:DJ25)</f>
        <v>0</v>
      </c>
      <c r="DK4" s="245"/>
      <c r="DL4" s="243"/>
      <c r="DM4" s="243"/>
      <c r="DN4" s="244">
        <f>SUM(DN5:DN25)</f>
        <v>0</v>
      </c>
      <c r="DO4" s="245"/>
      <c r="DP4" s="243"/>
      <c r="DQ4" s="243"/>
      <c r="DR4" s="244">
        <f>SUM(DR5:DR25)</f>
        <v>0</v>
      </c>
      <c r="DS4" s="245"/>
      <c r="DT4" s="243"/>
      <c r="DU4" s="243"/>
      <c r="DV4" s="244">
        <f>SUM(DV5:DV25)</f>
        <v>0</v>
      </c>
      <c r="DW4" s="245"/>
      <c r="DX4" s="243"/>
      <c r="DY4" s="243"/>
      <c r="DZ4" s="244">
        <f>SUM(DZ5:DZ25)</f>
        <v>0</v>
      </c>
      <c r="EA4" s="245"/>
      <c r="EB4" s="243"/>
      <c r="EC4" s="243"/>
      <c r="ED4" s="244">
        <f>SUM(ED5:ED25)</f>
        <v>0</v>
      </c>
      <c r="EE4" s="245"/>
      <c r="EF4" s="243"/>
      <c r="EG4" s="243"/>
      <c r="EH4" s="244">
        <f>SUM(EH5:EH25)</f>
        <v>0</v>
      </c>
      <c r="EI4" s="245"/>
      <c r="EJ4" s="243"/>
      <c r="EK4" s="243"/>
      <c r="EL4" s="244">
        <f>SUM(EL5:EL25)</f>
        <v>0</v>
      </c>
      <c r="EM4" s="245"/>
      <c r="EN4" s="243"/>
      <c r="EO4" s="243"/>
      <c r="EP4" s="244">
        <f>SUM(EP5:EP25)</f>
        <v>0</v>
      </c>
      <c r="EQ4" s="245"/>
      <c r="ER4" s="243"/>
      <c r="ES4" s="243"/>
      <c r="ET4" s="244">
        <f>SUM(ET5:ET25)</f>
        <v>0</v>
      </c>
      <c r="EU4" s="245"/>
      <c r="EV4" s="243"/>
      <c r="EW4" s="243"/>
      <c r="EX4" s="244">
        <f>SUM(EX5:EX25)</f>
        <v>0</v>
      </c>
      <c r="EY4" s="245"/>
      <c r="EZ4" s="243"/>
      <c r="FA4" s="243"/>
      <c r="FB4" s="244">
        <f>SUM(FB5:FB25)</f>
        <v>0</v>
      </c>
      <c r="FC4" s="245"/>
      <c r="FD4" s="243"/>
      <c r="FE4" s="243"/>
      <c r="FF4" s="244">
        <f>SUM(FF5:FF25)</f>
        <v>0</v>
      </c>
      <c r="FG4" s="245"/>
      <c r="FH4" s="243"/>
      <c r="FI4" s="243"/>
      <c r="FJ4" s="244">
        <f>SUM(FJ5:FJ25)</f>
        <v>0</v>
      </c>
      <c r="FK4" s="245"/>
      <c r="FL4" s="243"/>
      <c r="FM4" s="243"/>
      <c r="FN4" s="244">
        <f>SUM(FN5:FN25)</f>
        <v>0</v>
      </c>
      <c r="FO4" s="245"/>
      <c r="FP4" s="243"/>
      <c r="FQ4" s="243"/>
      <c r="FR4" s="244">
        <f>SUM(FR5:FR25)</f>
        <v>0</v>
      </c>
      <c r="FS4" s="245"/>
      <c r="FT4" s="243"/>
      <c r="FU4" s="243"/>
      <c r="FV4" s="244">
        <f>SUM(FV5:FV25)</f>
        <v>0</v>
      </c>
      <c r="FW4" s="245"/>
      <c r="FX4" s="243"/>
      <c r="FY4" s="243"/>
      <c r="FZ4" s="244">
        <f>SUM(FZ5:FZ25)</f>
        <v>0</v>
      </c>
      <c r="GA4" s="245"/>
      <c r="GB4" s="243"/>
      <c r="GC4" s="243"/>
      <c r="GD4" s="244">
        <f>SUM(GD5:GD25)</f>
        <v>0</v>
      </c>
      <c r="GE4" s="245"/>
      <c r="GF4" s="243"/>
      <c r="GG4" s="243"/>
      <c r="GH4" s="244">
        <f>SUM(GH5:GH25)</f>
        <v>0</v>
      </c>
      <c r="GI4" s="245"/>
      <c r="GJ4" s="243"/>
      <c r="GK4" s="243"/>
      <c r="GL4" s="244">
        <f>SUM(GL5:GL25)</f>
        <v>0</v>
      </c>
      <c r="GM4" s="245"/>
      <c r="GN4" s="243"/>
      <c r="GO4" s="243"/>
      <c r="GP4" s="244">
        <f>SUM(GP5:GP25)</f>
        <v>0</v>
      </c>
    </row>
    <row r="5" spans="1:198" ht="15" customHeight="1" x14ac:dyDescent="0.25">
      <c r="A5" s="15" t="s">
        <v>109</v>
      </c>
      <c r="B5" s="17">
        <f>F5+J5+N5+R5+V5+Z5+AD5+AH5+AL5+AP5+AT5+AX5+BB5+BF5+BJ5+BN5+BR5+BV5+BZ5+CD5+CH5+CL5+CP5+CT5+CX5+DB5+DF5+DJ5+DN5+DR5+DV5+DZ5+ED5+EH5+EL5+EP5+ET5+EX5+FB5+FF5+FJ5+FN5+FR5+FV5+FZ5+GD5+GH5+GL5+GP5</f>
        <v>30550535.422692016</v>
      </c>
      <c r="C5" s="156" t="s">
        <v>33</v>
      </c>
      <c r="D5" s="29">
        <f>IF(C5="x",'Gemensamma Tjänster'!$A9,0)</f>
        <v>2484489</v>
      </c>
      <c r="E5" s="35">
        <f t="shared" ref="E5:E25" si="0">IF(D5&gt;0,D5/D$3,0)</f>
        <v>0.23779053379880313</v>
      </c>
      <c r="F5" s="11">
        <f t="shared" ref="F5:F25" si="1">D5*F$3</f>
        <v>395370.64770840004</v>
      </c>
      <c r="G5" s="33"/>
      <c r="H5" s="29">
        <f>IF(G5="x",'Gemensamma Tjänster'!$A9,0)</f>
        <v>0</v>
      </c>
      <c r="I5" s="35">
        <f t="shared" ref="I5:I25" si="2">IF(H5&gt;0,H5/H$3,0)</f>
        <v>0</v>
      </c>
      <c r="J5" s="11">
        <f t="shared" ref="J5:J25" si="3">H5*J$3</f>
        <v>0</v>
      </c>
      <c r="K5" s="33" t="s">
        <v>33</v>
      </c>
      <c r="L5" s="29">
        <f>IF(K5="x",'Gemensamma Tjänster'!$A9,0)</f>
        <v>2484489</v>
      </c>
      <c r="M5" s="35">
        <f t="shared" ref="M5:M25" si="4">IF(L5&gt;0,L5/L$3,0)</f>
        <v>0.23562867374184923</v>
      </c>
      <c r="N5" s="11">
        <f t="shared" ref="N5:N25" si="5">L5*N$3</f>
        <v>395370.64770840004</v>
      </c>
      <c r="O5" s="33" t="s">
        <v>33</v>
      </c>
      <c r="P5" s="24">
        <f>IF(O5="x",'Gemensamma Tjänster'!$A9,0)</f>
        <v>2484489</v>
      </c>
      <c r="Q5" s="27">
        <f t="shared" ref="Q5:Q25" si="6">IF(P5&gt;0,P5/P$3,0)</f>
        <v>0.3928464471945311</v>
      </c>
      <c r="R5" s="192">
        <f t="shared" ref="R5:R25" si="7">P5*R$3</f>
        <v>395370.64770840004</v>
      </c>
      <c r="S5" s="33"/>
      <c r="T5" s="29">
        <f>IF(S5="x",'Gemensamma Tjänster'!$A9,0)</f>
        <v>0</v>
      </c>
      <c r="U5" s="35">
        <f t="shared" ref="U5:U25" si="8">IF(T5&gt;0,T5/T$3,0)</f>
        <v>0</v>
      </c>
      <c r="V5" s="11">
        <f t="shared" ref="V5:V25" si="9">T5*V$3</f>
        <v>0</v>
      </c>
      <c r="W5" s="285"/>
      <c r="X5" s="286">
        <f>IF(W5="x",'Gemensamma Tjänster'!$A9,0)</f>
        <v>0</v>
      </c>
      <c r="Y5" s="287">
        <f t="shared" ref="Y5:Y25" si="10">IF(X5&gt;0,X5/X$3,0)</f>
        <v>0</v>
      </c>
      <c r="Z5" s="11">
        <f>X5*Z$3</f>
        <v>0</v>
      </c>
      <c r="AA5" s="33" t="s">
        <v>33</v>
      </c>
      <c r="AB5" s="29">
        <f>IF(AA5="x",'Gemensamma Tjänster'!$A9,0)</f>
        <v>2484489</v>
      </c>
      <c r="AC5" s="35">
        <f t="shared" ref="AC5:AC25" si="11">IF(AB5&gt;0,AB5/AB$3,0)</f>
        <v>0.52306848553686602</v>
      </c>
      <c r="AD5" s="11">
        <f t="shared" ref="AD5:AD25" si="12">AB5*AD$3</f>
        <v>970397.71773549693</v>
      </c>
      <c r="AE5" s="33" t="s">
        <v>33</v>
      </c>
      <c r="AF5" s="29">
        <f>IF(AE5="x",'Gemensamma Tjänster'!$A9,0)</f>
        <v>2484489</v>
      </c>
      <c r="AG5" s="35">
        <f t="shared" ref="AG5:AG25" si="13">IF(AF5&gt;0,AF5/AF$3,0)</f>
        <v>0.23427297217198173</v>
      </c>
      <c r="AH5" s="68">
        <v>318352</v>
      </c>
      <c r="AI5" s="33" t="s">
        <v>33</v>
      </c>
      <c r="AJ5" s="29">
        <f>IF(AI5="x",'Gemensamma Tjänster'!$A9,0)</f>
        <v>2484489</v>
      </c>
      <c r="AK5" s="35">
        <f t="shared" ref="AK5:AK25" si="14">IF(AJ5&gt;0,AJ5/AJ$3,0)</f>
        <v>0.23427297217198173</v>
      </c>
      <c r="AL5" s="68">
        <v>3133128.5951999999</v>
      </c>
      <c r="AM5" s="33" t="s">
        <v>33</v>
      </c>
      <c r="AN5" s="29">
        <f>IF(AM5="x",'Gemensamma Tjänster'!$A9,0)</f>
        <v>2484489</v>
      </c>
      <c r="AO5" s="35">
        <f t="shared" ref="AO5:AO25" si="15">IF(AN5&gt;0,AN5/AN$3,0)</f>
        <v>0.23427297217198173</v>
      </c>
      <c r="AP5" s="68">
        <v>12782743.3049</v>
      </c>
      <c r="AQ5" s="33" t="s">
        <v>33</v>
      </c>
      <c r="AR5" s="29">
        <f>IF(AQ5="x",'Gemensamma Tjänster'!$A9,0)</f>
        <v>2484489</v>
      </c>
      <c r="AS5" s="35">
        <f t="shared" ref="AS5:AS25" si="16">IF(AR5&gt;0,AR5/AR$3,0)</f>
        <v>0.23427297217198173</v>
      </c>
      <c r="AT5" s="68">
        <f t="shared" ref="AT5:AT25" si="17">AR5*AT$3</f>
        <v>0</v>
      </c>
      <c r="AU5" s="33" t="s">
        <v>33</v>
      </c>
      <c r="AV5" s="29">
        <f>IF(AU5="x",'Gemensamma Tjänster'!$A9,0)</f>
        <v>2484489</v>
      </c>
      <c r="AW5" s="35">
        <f t="shared" ref="AW5:AW25" si="18">IF(AV5&gt;0,AV5/AV$3,0)</f>
        <v>0.23427297217198173</v>
      </c>
      <c r="AX5" s="68">
        <v>3189403.0399199999</v>
      </c>
      <c r="AY5" s="33"/>
      <c r="AZ5" s="29">
        <f>IF(AY5="x",'Gemensamma Tjänster'!$A9,0)</f>
        <v>0</v>
      </c>
      <c r="BA5" s="35">
        <f t="shared" ref="BA5:BA25" si="19">IF(AZ5&gt;0,AZ5/AZ$3,0)</f>
        <v>0</v>
      </c>
      <c r="BB5" s="11">
        <f t="shared" ref="BB5:BB25" si="20">AZ5*BB$3</f>
        <v>0</v>
      </c>
      <c r="BC5" s="33"/>
      <c r="BD5" s="29">
        <f>IF(BC5="x",'Gemensamma Tjänster'!$A9,0)</f>
        <v>0</v>
      </c>
      <c r="BE5" s="35">
        <f t="shared" ref="BE5:BE25" si="21">IF(BD5&gt;0,BD5/BD$3,0)</f>
        <v>0</v>
      </c>
      <c r="BF5" s="11">
        <f t="shared" ref="BF5:BF25" si="22">BD5*BF$3</f>
        <v>0</v>
      </c>
      <c r="BG5" s="33" t="s">
        <v>33</v>
      </c>
      <c r="BH5" s="29">
        <f>IF(BG5="x",'Gemensamma Tjänster'!$A9,0)</f>
        <v>2484489</v>
      </c>
      <c r="BI5" s="35">
        <f t="shared" ref="BI5:BI25" si="23">IF(BH5&gt;0,BH5/BH$3,0)</f>
        <v>0.25131423410876769</v>
      </c>
      <c r="BJ5" s="11">
        <f t="shared" ref="BJ5:BJ25" si="24">BH5*BJ$3</f>
        <v>0</v>
      </c>
      <c r="BK5" s="33" t="s">
        <v>33</v>
      </c>
      <c r="BL5" s="29">
        <f>IF(BK5="x",'Gemensamma Tjänster'!$A9,0)</f>
        <v>2484489</v>
      </c>
      <c r="BM5" s="35">
        <f t="shared" ref="BM5:BM25" si="25">IF(BL5&gt;0,BL5/BL$3,0)</f>
        <v>0.28044396694573098</v>
      </c>
      <c r="BN5" s="11">
        <f t="shared" ref="BN5:BN25" si="26">BL5*BN$3</f>
        <v>344684.13067218312</v>
      </c>
      <c r="BO5" s="33" t="s">
        <v>33</v>
      </c>
      <c r="BP5" s="29">
        <f>IF(BO5="x",'Gemensamma Tjänster'!$A9,0)</f>
        <v>2484489</v>
      </c>
      <c r="BQ5" s="35">
        <f t="shared" ref="BQ5:BQ25" si="27">IF(BP5&gt;0,BP5/BP$3,0)</f>
        <v>0.28973470469203205</v>
      </c>
      <c r="BR5" s="11">
        <f t="shared" ref="BR5:BR25" si="28">BP5*BR$3</f>
        <v>1236946.3287836597</v>
      </c>
      <c r="BS5" s="33" t="s">
        <v>33</v>
      </c>
      <c r="BT5" s="29">
        <f>IF(BS5="x",'Gemensamma Tjänster'!$A9,0)</f>
        <v>2484489</v>
      </c>
      <c r="BU5" s="35">
        <f t="shared" ref="BU5:BU25" si="29">IF(BT5&gt;0,BT5/BT$3,0)</f>
        <v>0.23863077100987798</v>
      </c>
      <c r="BV5" s="11">
        <f t="shared" ref="BV5:BV25" si="30">BT5*BV$3</f>
        <v>2133046.5603245441</v>
      </c>
      <c r="BW5" s="33"/>
      <c r="BX5" s="29">
        <f>IF(BW5="x",'Gemensamma Tjänster'!$A9,0)</f>
        <v>0</v>
      </c>
      <c r="BY5" s="35">
        <f t="shared" ref="BY5:BY25" si="31">IF(BX5&gt;0,BX5/BX$3,0)</f>
        <v>0</v>
      </c>
      <c r="BZ5" s="68">
        <v>0</v>
      </c>
      <c r="CA5" s="33" t="s">
        <v>33</v>
      </c>
      <c r="CB5" s="29">
        <f>IF(CA5="x",'Gemensamma Tjänster'!$A9,0)</f>
        <v>2484489</v>
      </c>
      <c r="CC5" s="35">
        <f t="shared" ref="CC5:CC25" si="32">IF(CB5&gt;0,CB5/CB$3,0)</f>
        <v>0.23427297217198173</v>
      </c>
      <c r="CD5" s="11">
        <f t="shared" ref="CD5:CD25" si="33">CB5*CD$3</f>
        <v>1117923.3174588084</v>
      </c>
      <c r="CE5" s="33"/>
      <c r="CF5" s="29">
        <f>IF(CE5="x",'Gemensamma Tjänster'!$A9,0)</f>
        <v>0</v>
      </c>
      <c r="CG5" s="35">
        <f t="shared" ref="CG5:CG25" si="34">IF(CF5&gt;0,CF5/CF$3,0)</f>
        <v>0</v>
      </c>
      <c r="CH5" s="11">
        <f t="shared" ref="CH5:CH25" si="35">CF5*CH$3</f>
        <v>0</v>
      </c>
      <c r="CI5" s="33" t="s">
        <v>33</v>
      </c>
      <c r="CJ5" s="29">
        <f>IF(CI5="x",'Gemensamma Tjänster'!$A9,0)</f>
        <v>2484489</v>
      </c>
      <c r="CK5" s="35">
        <f t="shared" ref="CK5:CK25" si="36">IF(CJ5&gt;0,CJ5/CJ$3,0)</f>
        <v>0.24061304737652656</v>
      </c>
      <c r="CL5" s="11">
        <f>((CJ5*CL$3)*0.75)+(1.01*686800/4)</f>
        <v>2743326.2101046001</v>
      </c>
      <c r="CM5" s="33"/>
      <c r="CN5" s="29">
        <f>IF(CM5="x",'Gemensamma Tjänster'!$A9,0)</f>
        <v>0</v>
      </c>
      <c r="CO5" s="35">
        <f t="shared" ref="CO5:CO25" si="37">IF(CN5&gt;0,CN5/CN$3,0)</f>
        <v>0</v>
      </c>
      <c r="CP5" s="11">
        <f t="shared" ref="CP5:CP25" si="38">CN5*CP$3</f>
        <v>0</v>
      </c>
      <c r="CQ5" s="265"/>
      <c r="CR5" s="271">
        <f>IF(CQ5="x",'Gemensamma Tjänster'!$A9,0)</f>
        <v>0</v>
      </c>
      <c r="CS5" s="272">
        <f t="shared" ref="CS5:CS25" si="39">IF(CR5&gt;0,CR5/CR$3,0)</f>
        <v>0</v>
      </c>
      <c r="CT5" s="192">
        <f t="shared" ref="CT5:CT25" si="40">CR5*CT$3</f>
        <v>0</v>
      </c>
      <c r="CU5" s="33"/>
      <c r="CV5" s="29">
        <f>IF(CU5="x",'Gemensamma Tjänster'!$A9,0)</f>
        <v>0</v>
      </c>
      <c r="CW5" s="35">
        <f t="shared" ref="CW5:CW25" si="41">IF(CV5&gt;0,CV5/CV$3,0)</f>
        <v>0</v>
      </c>
      <c r="CX5" s="11">
        <f t="shared" ref="CX5:CX25" si="42">CV5*CX$3</f>
        <v>0</v>
      </c>
      <c r="CY5" s="33" t="s">
        <v>33</v>
      </c>
      <c r="CZ5" s="29">
        <f>IF(CY5="x",'Gemensamma Tjänster'!$A9,0)</f>
        <v>2484489</v>
      </c>
      <c r="DA5" s="35">
        <f t="shared" ref="DA5:DA25" si="43">IF(CZ5&gt;0,CZ5/CZ$3,0)</f>
        <v>0.24912442579298025</v>
      </c>
      <c r="DB5" s="11">
        <f t="shared" ref="DB5:DB25" si="44">CZ5*DB$3</f>
        <v>1394472.2744675269</v>
      </c>
      <c r="DC5" s="33" t="s">
        <v>33</v>
      </c>
      <c r="DD5" s="29">
        <f>IF(DC5="x",'Gemensamma Tjänster'!$A9,0)</f>
        <v>2484489</v>
      </c>
      <c r="DE5" s="35">
        <f t="shared" ref="DE5:DE25" si="45">IF(DD5&gt;0,DD5/DD$3,0)</f>
        <v>0.23427297217198173</v>
      </c>
      <c r="DF5" s="11">
        <f t="shared" ref="DF5:DF25" si="46">DD5*DF$3</f>
        <v>0</v>
      </c>
      <c r="DG5" s="33" t="s">
        <v>33</v>
      </c>
      <c r="DH5" s="29">
        <f>IF(DG5="x",'Gemensamma Tjänster'!$A9,0)</f>
        <v>2484489</v>
      </c>
      <c r="DI5" s="35">
        <f t="shared" ref="DI5:DI25" si="47">IF(DH5&gt;0,DH5/DH$3,0)</f>
        <v>0.23427297217198173</v>
      </c>
      <c r="DJ5" s="11">
        <f t="shared" ref="DJ5:DJ25" si="48">DH5*DJ$3</f>
        <v>0</v>
      </c>
      <c r="DK5" s="33" t="s">
        <v>33</v>
      </c>
      <c r="DL5" s="29">
        <f>IF(DK5="x",'Gemensamma Tjänster'!$A9,0)</f>
        <v>2484489</v>
      </c>
      <c r="DM5" s="35">
        <f t="shared" ref="DM5:DM25" si="49">IF(DL5&gt;0,DL5/DL$3,0)</f>
        <v>0.23427297217198173</v>
      </c>
      <c r="DN5" s="11">
        <f t="shared" ref="DN5:DN25" si="50">DL5*DN$3</f>
        <v>0</v>
      </c>
      <c r="DO5" s="33" t="s">
        <v>33</v>
      </c>
      <c r="DP5" s="29">
        <f>IF(DO5="x",'Gemensamma Tjänster'!$A9,0)</f>
        <v>2484489</v>
      </c>
      <c r="DQ5" s="35">
        <f t="shared" ref="DQ5:DQ25" si="51">IF(DP5&gt;0,DP5/DP$3,0)</f>
        <v>0.23427297217198173</v>
      </c>
      <c r="DR5" s="11">
        <f t="shared" ref="DR5:DR25" si="52">DP5*DR$3</f>
        <v>0</v>
      </c>
      <c r="DS5" s="33" t="s">
        <v>33</v>
      </c>
      <c r="DT5" s="29">
        <f>IF(DS5="x",'Gemensamma Tjänster'!$A9,0)</f>
        <v>2484489</v>
      </c>
      <c r="DU5" s="35">
        <f t="shared" ref="DU5:DU25" si="53">IF(DT5&gt;0,DT5/DT$3,0)</f>
        <v>0.23427297217198173</v>
      </c>
      <c r="DV5" s="11">
        <f t="shared" ref="DV5:DV25" si="54">DT5*DV$3</f>
        <v>0</v>
      </c>
      <c r="DW5" s="33" t="s">
        <v>33</v>
      </c>
      <c r="DX5" s="29">
        <f>IF(DW5="x",'Gemensamma Tjänster'!$A9,0)</f>
        <v>2484489</v>
      </c>
      <c r="DY5" s="35">
        <f t="shared" ref="DY5:DY25" si="55">IF(DX5&gt;0,DX5/DX$3,0)</f>
        <v>0.23427297217198173</v>
      </c>
      <c r="DZ5" s="11">
        <f t="shared" ref="DZ5:DZ25" si="56">DX5*DZ$3</f>
        <v>0</v>
      </c>
      <c r="EA5" s="33" t="s">
        <v>33</v>
      </c>
      <c r="EB5" s="29">
        <f>IF(EA5="x",'Gemensamma Tjänster'!$A9,0)</f>
        <v>2484489</v>
      </c>
      <c r="EC5" s="35">
        <f t="shared" ref="EC5:EC25" si="57">IF(EB5&gt;0,EB5/EB$3,0)</f>
        <v>0.23427297217198173</v>
      </c>
      <c r="ED5" s="11">
        <f t="shared" ref="ED5:ED25" si="58">EB5*ED$3</f>
        <v>0</v>
      </c>
      <c r="EE5" s="33" t="s">
        <v>33</v>
      </c>
      <c r="EF5" s="29">
        <f>IF(EE5="x",'Gemensamma Tjänster'!$A9,0)</f>
        <v>2484489</v>
      </c>
      <c r="EG5" s="35">
        <f t="shared" ref="EG5:EG25" si="59">IF(EF5&gt;0,EF5/EF$3,0)</f>
        <v>0.23427297217198173</v>
      </c>
      <c r="EH5" s="11">
        <f t="shared" ref="EH5:EH25" si="60">EF5*EH$3</f>
        <v>0</v>
      </c>
      <c r="EI5" s="33" t="s">
        <v>33</v>
      </c>
      <c r="EJ5" s="29">
        <f>IF(EI5="x",'Gemensamma Tjänster'!$A9,0)</f>
        <v>2484489</v>
      </c>
      <c r="EK5" s="35">
        <f t="shared" ref="EK5:EK25" si="61">IF(EJ5&gt;0,EJ5/EJ$3,0)</f>
        <v>0.23427297217198173</v>
      </c>
      <c r="EL5" s="11">
        <f t="shared" ref="EL5:EL25" si="62">EJ5*EL$3</f>
        <v>0</v>
      </c>
      <c r="EM5" s="33" t="s">
        <v>33</v>
      </c>
      <c r="EN5" s="29">
        <f>IF(EM5="x",'Gemensamma Tjänster'!$A9,0)</f>
        <v>2484489</v>
      </c>
      <c r="EO5" s="35">
        <f t="shared" ref="EO5:EO25" si="63">IF(EN5&gt;0,EN5/EN$3,0)</f>
        <v>0.23427297217198173</v>
      </c>
      <c r="EP5" s="11">
        <f t="shared" ref="EP5:EP25" si="64">EN5*EP$3</f>
        <v>0</v>
      </c>
      <c r="EQ5" s="33" t="s">
        <v>33</v>
      </c>
      <c r="ER5" s="29">
        <f>IF(EQ5="x",'Gemensamma Tjänster'!$A9,0)</f>
        <v>2484489</v>
      </c>
      <c r="ES5" s="35">
        <f t="shared" ref="ES5:ES25" si="65">IF(ER5&gt;0,ER5/ER$3,0)</f>
        <v>0.23427297217198173</v>
      </c>
      <c r="ET5" s="11">
        <f t="shared" ref="ET5:ET25" si="66">ER5*ET$3</f>
        <v>0</v>
      </c>
      <c r="EU5" s="33" t="s">
        <v>33</v>
      </c>
      <c r="EV5" s="29">
        <f>IF(EU5="x",'Gemensamma Tjänster'!$A9,0)</f>
        <v>2484489</v>
      </c>
      <c r="EW5" s="35">
        <f t="shared" ref="EW5:EW25" si="67">IF(EV5&gt;0,EV5/EV$3,0)</f>
        <v>0.23427297217198173</v>
      </c>
      <c r="EX5" s="11">
        <f t="shared" ref="EX5:EX25" si="68">EV5*EX$3</f>
        <v>0</v>
      </c>
      <c r="EY5" s="33" t="s">
        <v>33</v>
      </c>
      <c r="EZ5" s="29">
        <f>IF(EY5="x",'Gemensamma Tjänster'!$A9,0)</f>
        <v>2484489</v>
      </c>
      <c r="FA5" s="35">
        <f t="shared" ref="FA5:FA25" si="69">IF(EZ5&gt;0,EZ5/EZ$3,0)</f>
        <v>0.23427297217198173</v>
      </c>
      <c r="FB5" s="11">
        <f t="shared" ref="FB5:FB25" si="70">EZ5*FB$3</f>
        <v>0</v>
      </c>
      <c r="FC5" s="33" t="s">
        <v>33</v>
      </c>
      <c r="FD5" s="29">
        <f>IF(FC5="x",'Gemensamma Tjänster'!$A9,0)</f>
        <v>2484489</v>
      </c>
      <c r="FE5" s="35">
        <f t="shared" ref="FE5:FE25" si="71">IF(FD5&gt;0,FD5/FD$3,0)</f>
        <v>0.23427297217198173</v>
      </c>
      <c r="FF5" s="11">
        <f t="shared" ref="FF5:FF25" si="72">FD5*FF$3</f>
        <v>0</v>
      </c>
      <c r="FG5" s="33" t="s">
        <v>33</v>
      </c>
      <c r="FH5" s="29">
        <f>IF(FG5="x",'Gemensamma Tjänster'!$A9,0)</f>
        <v>2484489</v>
      </c>
      <c r="FI5" s="35">
        <f t="shared" ref="FI5:FI25" si="73">IF(FH5&gt;0,FH5/FH$3,0)</f>
        <v>0.23427297217198173</v>
      </c>
      <c r="FJ5" s="11">
        <f t="shared" ref="FJ5:FJ25" si="74">FH5*FJ$3</f>
        <v>0</v>
      </c>
      <c r="FK5" s="33" t="s">
        <v>33</v>
      </c>
      <c r="FL5" s="29">
        <f>IF(FK5="x",'Gemensamma Tjänster'!$A9,0)</f>
        <v>2484489</v>
      </c>
      <c r="FM5" s="35">
        <f t="shared" ref="FM5:FM25" si="75">IF(FL5&gt;0,FL5/FL$3,0)</f>
        <v>0.23427297217198173</v>
      </c>
      <c r="FN5" s="11">
        <f t="shared" ref="FN5:FN25" si="76">FL5*FN$3</f>
        <v>0</v>
      </c>
      <c r="FO5" s="33" t="s">
        <v>33</v>
      </c>
      <c r="FP5" s="29">
        <f>IF(FO5="x",'Gemensamma Tjänster'!$A9,0)</f>
        <v>2484489</v>
      </c>
      <c r="FQ5" s="35">
        <f t="shared" ref="FQ5:FQ25" si="77">IF(FP5&gt;0,FP5/FP$3,0)</f>
        <v>0.23427297217198173</v>
      </c>
      <c r="FR5" s="11">
        <f t="shared" ref="FR5:FR25" si="78">FP5*FR$3</f>
        <v>0</v>
      </c>
      <c r="FS5" s="33" t="s">
        <v>33</v>
      </c>
      <c r="FT5" s="29">
        <f>IF(FS5="x",'Gemensamma Tjänster'!$A9,0)</f>
        <v>2484489</v>
      </c>
      <c r="FU5" s="35">
        <f t="shared" ref="FU5:FU25" si="79">IF(FT5&gt;0,FT5/FT$3,0)</f>
        <v>0.23427297217198173</v>
      </c>
      <c r="FV5" s="11">
        <f t="shared" ref="FV5:FV25" si="80">FT5*FV$3</f>
        <v>0</v>
      </c>
      <c r="FW5" s="33" t="s">
        <v>33</v>
      </c>
      <c r="FX5" s="29">
        <f>IF(FW5="x",'Gemensamma Tjänster'!$A9,0)</f>
        <v>2484489</v>
      </c>
      <c r="FY5" s="35">
        <f t="shared" ref="FY5:FY25" si="81">IF(FX5&gt;0,FX5/FX$3,0)</f>
        <v>0.23427297217198173</v>
      </c>
      <c r="FZ5" s="11">
        <f t="shared" ref="FZ5:FZ25" si="82">FX5*FZ$3</f>
        <v>0</v>
      </c>
      <c r="GA5" s="33" t="s">
        <v>33</v>
      </c>
      <c r="GB5" s="29">
        <f>IF(GA5="x",'Gemensamma Tjänster'!$A9,0)</f>
        <v>2484489</v>
      </c>
      <c r="GC5" s="35">
        <f t="shared" ref="GC5:GC25" si="83">IF(GB5&gt;0,GB5/GB$3,0)</f>
        <v>0.23427297217198173</v>
      </c>
      <c r="GD5" s="11">
        <f t="shared" ref="GD5:GD25" si="84">GB5*GD$3</f>
        <v>0</v>
      </c>
      <c r="GE5" s="33" t="s">
        <v>33</v>
      </c>
      <c r="GF5" s="29">
        <f>IF(GE5="x",'Gemensamma Tjänster'!$A9,0)</f>
        <v>2484489</v>
      </c>
      <c r="GG5" s="35">
        <f t="shared" ref="GG5:GG25" si="85">IF(GF5&gt;0,GF5/GF$3,0)</f>
        <v>0.23427297217198173</v>
      </c>
      <c r="GH5" s="11">
        <f t="shared" ref="GH5:GH25" si="86">GF5*GH$3</f>
        <v>0</v>
      </c>
      <c r="GI5" s="33" t="s">
        <v>33</v>
      </c>
      <c r="GJ5" s="29">
        <f>IF(GI5="x",'Gemensamma Tjänster'!$A9,0)</f>
        <v>2484489</v>
      </c>
      <c r="GK5" s="35">
        <f t="shared" ref="GK5:GK25" si="87">IF(GJ5&gt;0,GJ5/GJ$3,0)</f>
        <v>0.23427297217198173</v>
      </c>
      <c r="GL5" s="11">
        <f t="shared" ref="GL5:GL25" si="88">GJ5*GL$3</f>
        <v>0</v>
      </c>
      <c r="GM5" s="33" t="s">
        <v>33</v>
      </c>
      <c r="GN5" s="29">
        <f>IF(GM5="x",'Gemensamma Tjänster'!$A9,0)</f>
        <v>2484489</v>
      </c>
      <c r="GO5" s="35">
        <f t="shared" ref="GO5:GO25" si="89">IF(GN5&gt;0,GN5/GN$3,0)</f>
        <v>0.23427297217198173</v>
      </c>
      <c r="GP5" s="11">
        <f t="shared" ref="GP5:GP25" si="90">GN5*GP$3</f>
        <v>0</v>
      </c>
    </row>
    <row r="6" spans="1:198" x14ac:dyDescent="0.25">
      <c r="A6" s="14" t="s">
        <v>26</v>
      </c>
      <c r="B6" s="18">
        <f t="shared" ref="B6:B25" si="91">F6+J6+N6+R6+V6+Z6+AD6+AH6+AL6+AP6+AT6+AX6+BB6+BF6+BJ6+BN6+BR6+BV6+BZ6+CD6+CH6+CL6+CP6+CT6+CX6+DB6+DF6+DJ6+DN6+DR6+DV6+DZ6+ED6+EH6+EL6+EP6+ET6+EX6+FB6+FF6+FJ6+FN6+FR6+FV6+FZ6+GD6+GH6+GL6+GP6</f>
        <v>12926390.440829126</v>
      </c>
      <c r="C6" s="157" t="s">
        <v>33</v>
      </c>
      <c r="D6" s="23">
        <f>IF(C6="x",'Gemensamma Tjänster'!$A10,0)</f>
        <v>409552</v>
      </c>
      <c r="E6" s="26">
        <f t="shared" si="0"/>
        <v>3.919823702112081E-2</v>
      </c>
      <c r="F6" s="10">
        <f t="shared" si="1"/>
        <v>65174.303251200006</v>
      </c>
      <c r="G6" s="32"/>
      <c r="H6" s="23">
        <f>IF(G6="x",'Gemensamma Tjänster'!$A10,0)</f>
        <v>0</v>
      </c>
      <c r="I6" s="26">
        <f t="shared" si="2"/>
        <v>0</v>
      </c>
      <c r="J6" s="10">
        <f t="shared" si="3"/>
        <v>0</v>
      </c>
      <c r="K6" s="32" t="s">
        <v>33</v>
      </c>
      <c r="L6" s="23">
        <f>IF(K6="x",'Gemensamma Tjänster'!$A10,0)</f>
        <v>409552</v>
      </c>
      <c r="M6" s="26">
        <f t="shared" si="4"/>
        <v>3.8841868323152902E-2</v>
      </c>
      <c r="N6" s="10">
        <f t="shared" si="5"/>
        <v>65174.303251200006</v>
      </c>
      <c r="O6" s="261" t="s">
        <v>33</v>
      </c>
      <c r="P6" s="262">
        <f>IF(O6="x",'Gemensamma Tjänster'!$A10,0)</f>
        <v>409552</v>
      </c>
      <c r="Q6" s="263">
        <f t="shared" si="6"/>
        <v>6.4758205064065322E-2</v>
      </c>
      <c r="R6" s="264">
        <f t="shared" si="7"/>
        <v>65174.303251200006</v>
      </c>
      <c r="S6" s="32" t="s">
        <v>33</v>
      </c>
      <c r="T6" s="23">
        <f>IF(S6="x",'Gemensamma Tjänster'!$A10,0)</f>
        <v>409552</v>
      </c>
      <c r="U6" s="26">
        <f t="shared" si="8"/>
        <v>7.8393435311615009E-2</v>
      </c>
      <c r="V6" s="10">
        <f t="shared" si="9"/>
        <v>314381.15624420694</v>
      </c>
      <c r="W6" s="32" t="s">
        <v>33</v>
      </c>
      <c r="X6" s="23">
        <f>IF(W6="x",'Gemensamma Tjänster'!$A10,0)</f>
        <v>409552</v>
      </c>
      <c r="Y6" s="26">
        <f t="shared" si="10"/>
        <v>5.0815443998006353E-2</v>
      </c>
      <c r="Z6" s="10">
        <f t="shared" ref="Z6:Z25" si="92">X6*Z$3</f>
        <v>480658.41823999997</v>
      </c>
      <c r="AA6" s="32" t="s">
        <v>33</v>
      </c>
      <c r="AB6" s="23">
        <f>IF(AA6="x",'Gemensamma Tjänster'!$A10,0)</f>
        <v>409552</v>
      </c>
      <c r="AC6" s="26">
        <f t="shared" si="11"/>
        <v>8.6224468849970579E-2</v>
      </c>
      <c r="AD6" s="10">
        <f t="shared" si="12"/>
        <v>159963.80989974528</v>
      </c>
      <c r="AE6" s="32" t="s">
        <v>33</v>
      </c>
      <c r="AF6" s="23">
        <f>IF(AE6="x",'Gemensamma Tjänster'!$A10,0)</f>
        <v>409552</v>
      </c>
      <c r="AG6" s="26">
        <f t="shared" si="13"/>
        <v>3.8618389656375804E-2</v>
      </c>
      <c r="AH6" s="159">
        <v>31916</v>
      </c>
      <c r="AI6" s="32" t="s">
        <v>33</v>
      </c>
      <c r="AJ6" s="23">
        <f>IF(AI6="x",'Gemensamma Tjänster'!$A10,0)</f>
        <v>409552</v>
      </c>
      <c r="AK6" s="26">
        <f t="shared" si="14"/>
        <v>3.8618389656375804E-2</v>
      </c>
      <c r="AL6" s="159">
        <v>1683492.24</v>
      </c>
      <c r="AM6" s="32" t="s">
        <v>33</v>
      </c>
      <c r="AN6" s="23">
        <f>IF(AM6="x",'Gemensamma Tjänster'!$A10,0)</f>
        <v>409552</v>
      </c>
      <c r="AO6" s="26">
        <f t="shared" si="15"/>
        <v>3.8618389656375804E-2</v>
      </c>
      <c r="AP6" s="159">
        <v>1953992.4802000001</v>
      </c>
      <c r="AQ6" s="32" t="s">
        <v>33</v>
      </c>
      <c r="AR6" s="23">
        <f>IF(AQ6="x",'Gemensamma Tjänster'!$A10,0)</f>
        <v>409552</v>
      </c>
      <c r="AS6" s="26">
        <f t="shared" si="16"/>
        <v>3.8618389656375804E-2</v>
      </c>
      <c r="AT6" s="159">
        <f t="shared" si="17"/>
        <v>0</v>
      </c>
      <c r="AU6" s="32" t="s">
        <v>33</v>
      </c>
      <c r="AV6" s="23">
        <f>IF(AU6="x",'Gemensamma Tjänster'!$A10,0)</f>
        <v>409552</v>
      </c>
      <c r="AW6" s="26">
        <f t="shared" si="18"/>
        <v>3.8618389656375804E-2</v>
      </c>
      <c r="AX6" s="159">
        <v>1349136.9273600001</v>
      </c>
      <c r="AY6" s="32" t="s">
        <v>33</v>
      </c>
      <c r="AZ6" s="23">
        <f>IF(AY6="x",'Gemensamma Tjänster'!$A10,0)</f>
        <v>409552</v>
      </c>
      <c r="BA6" s="26">
        <f t="shared" si="19"/>
        <v>5.2261880060751345E-2</v>
      </c>
      <c r="BB6" s="10">
        <f t="shared" si="20"/>
        <v>323800.71139403188</v>
      </c>
      <c r="BC6" s="32"/>
      <c r="BD6" s="23">
        <f>IF(BC6="x",'Gemensamma Tjänster'!$A10,0)</f>
        <v>0</v>
      </c>
      <c r="BE6" s="26">
        <f t="shared" si="21"/>
        <v>0</v>
      </c>
      <c r="BF6" s="10">
        <f t="shared" si="22"/>
        <v>0</v>
      </c>
      <c r="BG6" s="32" t="s">
        <v>33</v>
      </c>
      <c r="BH6" s="23">
        <f>IF(BG6="x",'Gemensamma Tjänster'!$A10,0)</f>
        <v>409552</v>
      </c>
      <c r="BI6" s="26">
        <f t="shared" si="23"/>
        <v>4.1427531861768771E-2</v>
      </c>
      <c r="BJ6" s="10">
        <f t="shared" si="24"/>
        <v>0</v>
      </c>
      <c r="BK6" s="32" t="s">
        <v>33</v>
      </c>
      <c r="BL6" s="23">
        <f>IF(BK6="x",'Gemensamma Tjänster'!$A10,0)</f>
        <v>409552</v>
      </c>
      <c r="BM6" s="26">
        <f t="shared" si="25"/>
        <v>4.6229380589150534E-2</v>
      </c>
      <c r="BN6" s="10">
        <f t="shared" si="26"/>
        <v>56818.957574396161</v>
      </c>
      <c r="BO6" s="32" t="s">
        <v>33</v>
      </c>
      <c r="BP6" s="23">
        <f>IF(BO6="x",'Gemensamma Tjänster'!$A10,0)</f>
        <v>409552</v>
      </c>
      <c r="BQ6" s="26">
        <f t="shared" si="27"/>
        <v>4.7760898831120245E-2</v>
      </c>
      <c r="BR6" s="264">
        <f t="shared" si="28"/>
        <v>203902.6306198198</v>
      </c>
      <c r="BS6" s="32" t="s">
        <v>33</v>
      </c>
      <c r="BT6" s="23">
        <f>IF(BS6="x",'Gemensamma Tjänster'!$A10,0)</f>
        <v>409552</v>
      </c>
      <c r="BU6" s="26">
        <f t="shared" si="29"/>
        <v>3.9336744710335825E-2</v>
      </c>
      <c r="BV6" s="10">
        <f t="shared" si="30"/>
        <v>351618.9787413177</v>
      </c>
      <c r="BW6" s="32"/>
      <c r="BX6" s="23">
        <f>IF(BW6="x",'Gemensamma Tjänster'!$A10,0)</f>
        <v>0</v>
      </c>
      <c r="BY6" s="26">
        <f t="shared" si="31"/>
        <v>0</v>
      </c>
      <c r="BZ6" s="159">
        <v>0</v>
      </c>
      <c r="CA6" s="32" t="s">
        <v>33</v>
      </c>
      <c r="CB6" s="23">
        <f>IF(CA6="x",'Gemensamma Tjänster'!$A10,0)</f>
        <v>409552</v>
      </c>
      <c r="CC6" s="26">
        <f t="shared" si="32"/>
        <v>3.8618389656375804E-2</v>
      </c>
      <c r="CD6" s="10">
        <f t="shared" si="33"/>
        <v>184282.4542639915</v>
      </c>
      <c r="CE6" s="32"/>
      <c r="CF6" s="23">
        <f>IF(CE6="x",'Gemensamma Tjänster'!$A10,0)</f>
        <v>0</v>
      </c>
      <c r="CG6" s="26">
        <f t="shared" si="34"/>
        <v>0</v>
      </c>
      <c r="CH6" s="10">
        <f t="shared" si="35"/>
        <v>0</v>
      </c>
      <c r="CI6" s="32" t="s">
        <v>33</v>
      </c>
      <c r="CJ6" s="23">
        <f>IF(CI6="x",'Gemensamma Tjänster'!$A10,0)</f>
        <v>409552</v>
      </c>
      <c r="CK6" s="26">
        <f t="shared" si="36"/>
        <v>3.966351019431006E-2</v>
      </c>
      <c r="CL6" s="10">
        <f t="shared" ref="CL6:CL25" si="93">CJ6*CL$3</f>
        <v>564843.96151040005</v>
      </c>
      <c r="CM6" s="32" t="s">
        <v>33</v>
      </c>
      <c r="CN6" s="23">
        <f>IF(CM6="x",'Gemensamma Tjänster'!$A10,0)</f>
        <v>409552</v>
      </c>
      <c r="CO6" s="26">
        <f t="shared" si="37"/>
        <v>9.4945638642210978E-2</v>
      </c>
      <c r="CP6" s="10">
        <f t="shared" si="38"/>
        <v>3640098.1760000009</v>
      </c>
      <c r="CQ6" s="261" t="s">
        <v>33</v>
      </c>
      <c r="CR6" s="262">
        <f>IF(CQ6="x",'Gemensamma Tjänster'!$A10,0)</f>
        <v>409552</v>
      </c>
      <c r="CS6" s="263">
        <f t="shared" si="39"/>
        <v>0.25683537469059814</v>
      </c>
      <c r="CT6" s="264">
        <f t="shared" si="40"/>
        <v>881069.21759999997</v>
      </c>
      <c r="CU6" s="32" t="s">
        <v>33</v>
      </c>
      <c r="CV6" s="23">
        <f>IF(CU6="x",'Gemensamma Tjänster'!$A10,0)</f>
        <v>409552</v>
      </c>
      <c r="CW6" s="26">
        <f t="shared" si="41"/>
        <v>6.6085990596810626E-2</v>
      </c>
      <c r="CX6" s="10">
        <f t="shared" si="42"/>
        <v>321021.64386063203</v>
      </c>
      <c r="CY6" s="32" t="s">
        <v>33</v>
      </c>
      <c r="CZ6" s="23">
        <f>IF(CY6="x",'Gemensamma Tjänster'!$A10,0)</f>
        <v>409552</v>
      </c>
      <c r="DA6" s="26">
        <f t="shared" si="43"/>
        <v>4.1066556073448765E-2</v>
      </c>
      <c r="DB6" s="10">
        <f t="shared" si="44"/>
        <v>229869.76756698242</v>
      </c>
      <c r="DC6" s="32" t="s">
        <v>33</v>
      </c>
      <c r="DD6" s="23">
        <f>IF(DC6="x",'Gemensamma Tjänster'!$A10,0)</f>
        <v>409552</v>
      </c>
      <c r="DE6" s="26">
        <f t="shared" si="45"/>
        <v>3.8618389656375804E-2</v>
      </c>
      <c r="DF6" s="10">
        <f t="shared" si="46"/>
        <v>0</v>
      </c>
      <c r="DG6" s="32" t="s">
        <v>33</v>
      </c>
      <c r="DH6" s="23">
        <f>IF(DG6="x",'Gemensamma Tjänster'!$A10,0)</f>
        <v>409552</v>
      </c>
      <c r="DI6" s="26">
        <f t="shared" si="47"/>
        <v>3.8618389656375804E-2</v>
      </c>
      <c r="DJ6" s="10">
        <f t="shared" si="48"/>
        <v>0</v>
      </c>
      <c r="DK6" s="32" t="s">
        <v>33</v>
      </c>
      <c r="DL6" s="23">
        <f>IF(DK6="x",'Gemensamma Tjänster'!$A10,0)</f>
        <v>409552</v>
      </c>
      <c r="DM6" s="26">
        <f t="shared" si="49"/>
        <v>3.8618389656375804E-2</v>
      </c>
      <c r="DN6" s="10">
        <f t="shared" si="50"/>
        <v>0</v>
      </c>
      <c r="DO6" s="32" t="s">
        <v>33</v>
      </c>
      <c r="DP6" s="23">
        <f>IF(DO6="x",'Gemensamma Tjänster'!$A10,0)</f>
        <v>409552</v>
      </c>
      <c r="DQ6" s="26">
        <f t="shared" si="51"/>
        <v>3.8618389656375804E-2</v>
      </c>
      <c r="DR6" s="10">
        <f t="shared" si="52"/>
        <v>0</v>
      </c>
      <c r="DS6" s="32" t="s">
        <v>33</v>
      </c>
      <c r="DT6" s="23">
        <f>IF(DS6="x",'Gemensamma Tjänster'!$A10,0)</f>
        <v>409552</v>
      </c>
      <c r="DU6" s="26">
        <f t="shared" si="53"/>
        <v>3.8618389656375804E-2</v>
      </c>
      <c r="DV6" s="10">
        <f t="shared" si="54"/>
        <v>0</v>
      </c>
      <c r="DW6" s="32" t="s">
        <v>33</v>
      </c>
      <c r="DX6" s="23">
        <f>IF(DW6="x",'Gemensamma Tjänster'!$A10,0)</f>
        <v>409552</v>
      </c>
      <c r="DY6" s="26">
        <f t="shared" si="55"/>
        <v>3.8618389656375804E-2</v>
      </c>
      <c r="DZ6" s="10">
        <f t="shared" si="56"/>
        <v>0</v>
      </c>
      <c r="EA6" s="32" t="s">
        <v>33</v>
      </c>
      <c r="EB6" s="23">
        <f>IF(EA6="x",'Gemensamma Tjänster'!$A10,0)</f>
        <v>409552</v>
      </c>
      <c r="EC6" s="26">
        <f t="shared" si="57"/>
        <v>3.8618389656375804E-2</v>
      </c>
      <c r="ED6" s="10">
        <f t="shared" si="58"/>
        <v>0</v>
      </c>
      <c r="EE6" s="32" t="s">
        <v>33</v>
      </c>
      <c r="EF6" s="23">
        <f>IF(EE6="x",'Gemensamma Tjänster'!$A10,0)</f>
        <v>409552</v>
      </c>
      <c r="EG6" s="26">
        <f t="shared" si="59"/>
        <v>3.8618389656375804E-2</v>
      </c>
      <c r="EH6" s="10">
        <f t="shared" si="60"/>
        <v>0</v>
      </c>
      <c r="EI6" s="32" t="s">
        <v>33</v>
      </c>
      <c r="EJ6" s="23">
        <f>IF(EI6="x",'Gemensamma Tjänster'!$A10,0)</f>
        <v>409552</v>
      </c>
      <c r="EK6" s="26">
        <f t="shared" si="61"/>
        <v>3.8618389656375804E-2</v>
      </c>
      <c r="EL6" s="10">
        <f t="shared" si="62"/>
        <v>0</v>
      </c>
      <c r="EM6" s="32" t="s">
        <v>33</v>
      </c>
      <c r="EN6" s="23">
        <f>IF(EM6="x",'Gemensamma Tjänster'!$A10,0)</f>
        <v>409552</v>
      </c>
      <c r="EO6" s="26">
        <f t="shared" si="63"/>
        <v>3.8618389656375804E-2</v>
      </c>
      <c r="EP6" s="10">
        <f t="shared" si="64"/>
        <v>0</v>
      </c>
      <c r="EQ6" s="32" t="s">
        <v>33</v>
      </c>
      <c r="ER6" s="23">
        <f>IF(EQ6="x",'Gemensamma Tjänster'!$A10,0)</f>
        <v>409552</v>
      </c>
      <c r="ES6" s="26">
        <f t="shared" si="65"/>
        <v>3.8618389656375804E-2</v>
      </c>
      <c r="ET6" s="10">
        <f t="shared" si="66"/>
        <v>0</v>
      </c>
      <c r="EU6" s="32" t="s">
        <v>33</v>
      </c>
      <c r="EV6" s="23">
        <f>IF(EU6="x",'Gemensamma Tjänster'!$A10,0)</f>
        <v>409552</v>
      </c>
      <c r="EW6" s="26">
        <f t="shared" si="67"/>
        <v>3.8618389656375804E-2</v>
      </c>
      <c r="EX6" s="10">
        <f t="shared" si="68"/>
        <v>0</v>
      </c>
      <c r="EY6" s="32" t="s">
        <v>33</v>
      </c>
      <c r="EZ6" s="23">
        <f>IF(EY6="x",'Gemensamma Tjänster'!$A10,0)</f>
        <v>409552</v>
      </c>
      <c r="FA6" s="26">
        <f t="shared" si="69"/>
        <v>3.8618389656375804E-2</v>
      </c>
      <c r="FB6" s="10">
        <f t="shared" si="70"/>
        <v>0</v>
      </c>
      <c r="FC6" s="32" t="s">
        <v>33</v>
      </c>
      <c r="FD6" s="23">
        <f>IF(FC6="x",'Gemensamma Tjänster'!$A10,0)</f>
        <v>409552</v>
      </c>
      <c r="FE6" s="26">
        <f t="shared" si="71"/>
        <v>3.8618389656375804E-2</v>
      </c>
      <c r="FF6" s="10">
        <f t="shared" si="72"/>
        <v>0</v>
      </c>
      <c r="FG6" s="32" t="s">
        <v>33</v>
      </c>
      <c r="FH6" s="23">
        <f>IF(FG6="x",'Gemensamma Tjänster'!$A10,0)</f>
        <v>409552</v>
      </c>
      <c r="FI6" s="26">
        <f t="shared" si="73"/>
        <v>3.8618389656375804E-2</v>
      </c>
      <c r="FJ6" s="10">
        <f t="shared" si="74"/>
        <v>0</v>
      </c>
      <c r="FK6" s="32" t="s">
        <v>33</v>
      </c>
      <c r="FL6" s="23">
        <f>IF(FK6="x",'Gemensamma Tjänster'!$A10,0)</f>
        <v>409552</v>
      </c>
      <c r="FM6" s="26">
        <f t="shared" si="75"/>
        <v>3.8618389656375804E-2</v>
      </c>
      <c r="FN6" s="10">
        <f t="shared" si="76"/>
        <v>0</v>
      </c>
      <c r="FO6" s="32" t="s">
        <v>33</v>
      </c>
      <c r="FP6" s="23">
        <f>IF(FO6="x",'Gemensamma Tjänster'!$A10,0)</f>
        <v>409552</v>
      </c>
      <c r="FQ6" s="26">
        <f t="shared" si="77"/>
        <v>3.8618389656375804E-2</v>
      </c>
      <c r="FR6" s="10">
        <f t="shared" si="78"/>
        <v>0</v>
      </c>
      <c r="FS6" s="32" t="s">
        <v>33</v>
      </c>
      <c r="FT6" s="23">
        <f>IF(FS6="x",'Gemensamma Tjänster'!$A10,0)</f>
        <v>409552</v>
      </c>
      <c r="FU6" s="26">
        <f t="shared" si="79"/>
        <v>3.8618389656375804E-2</v>
      </c>
      <c r="FV6" s="10">
        <f t="shared" si="80"/>
        <v>0</v>
      </c>
      <c r="FW6" s="32" t="s">
        <v>33</v>
      </c>
      <c r="FX6" s="23">
        <f>IF(FW6="x",'Gemensamma Tjänster'!$A10,0)</f>
        <v>409552</v>
      </c>
      <c r="FY6" s="26">
        <f t="shared" si="81"/>
        <v>3.8618389656375804E-2</v>
      </c>
      <c r="FZ6" s="10">
        <f t="shared" si="82"/>
        <v>0</v>
      </c>
      <c r="GA6" s="32" t="s">
        <v>33</v>
      </c>
      <c r="GB6" s="23">
        <f>IF(GA6="x",'Gemensamma Tjänster'!$A10,0)</f>
        <v>409552</v>
      </c>
      <c r="GC6" s="26">
        <f t="shared" si="83"/>
        <v>3.8618389656375804E-2</v>
      </c>
      <c r="GD6" s="10">
        <f t="shared" si="84"/>
        <v>0</v>
      </c>
      <c r="GE6" s="32" t="s">
        <v>33</v>
      </c>
      <c r="GF6" s="23">
        <f>IF(GE6="x",'Gemensamma Tjänster'!$A10,0)</f>
        <v>409552</v>
      </c>
      <c r="GG6" s="26">
        <f t="shared" si="85"/>
        <v>3.8618389656375804E-2</v>
      </c>
      <c r="GH6" s="10">
        <f t="shared" si="86"/>
        <v>0</v>
      </c>
      <c r="GI6" s="32" t="s">
        <v>33</v>
      </c>
      <c r="GJ6" s="23">
        <f>IF(GI6="x",'Gemensamma Tjänster'!$A10,0)</f>
        <v>409552</v>
      </c>
      <c r="GK6" s="26">
        <f t="shared" si="87"/>
        <v>3.8618389656375804E-2</v>
      </c>
      <c r="GL6" s="10">
        <f t="shared" si="88"/>
        <v>0</v>
      </c>
      <c r="GM6" s="32" t="s">
        <v>33</v>
      </c>
      <c r="GN6" s="23">
        <f>IF(GM6="x",'Gemensamma Tjänster'!$A10,0)</f>
        <v>409552</v>
      </c>
      <c r="GO6" s="26">
        <f t="shared" si="89"/>
        <v>3.8618389656375804E-2</v>
      </c>
      <c r="GP6" s="10">
        <f t="shared" si="90"/>
        <v>0</v>
      </c>
    </row>
    <row r="7" spans="1:198" x14ac:dyDescent="0.25">
      <c r="A7" s="15" t="s">
        <v>110</v>
      </c>
      <c r="B7" s="19">
        <f t="shared" si="91"/>
        <v>4533693.5356294066</v>
      </c>
      <c r="C7" s="156" t="s">
        <v>33</v>
      </c>
      <c r="D7" s="24">
        <f>IF(C7="x",'Gemensamma Tjänster'!$A11,0)</f>
        <v>301271</v>
      </c>
      <c r="E7" s="27">
        <f t="shared" si="0"/>
        <v>2.8834658518552193E-2</v>
      </c>
      <c r="F7" s="11">
        <f t="shared" si="1"/>
        <v>47942.941347600005</v>
      </c>
      <c r="G7" s="33"/>
      <c r="H7" s="24">
        <f>IF(G7="x",'Gemensamma Tjänster'!$A11,0)</f>
        <v>0</v>
      </c>
      <c r="I7" s="27">
        <f t="shared" si="2"/>
        <v>0</v>
      </c>
      <c r="J7" s="11">
        <f t="shared" si="3"/>
        <v>0</v>
      </c>
      <c r="K7" s="33" t="s">
        <v>33</v>
      </c>
      <c r="L7" s="24">
        <f>IF(K7="x",'Gemensamma Tjänster'!$A11,0)</f>
        <v>301271</v>
      </c>
      <c r="M7" s="27">
        <f t="shared" si="4"/>
        <v>2.8572509746221719E-2</v>
      </c>
      <c r="N7" s="11">
        <f t="shared" si="5"/>
        <v>47942.941347600005</v>
      </c>
      <c r="O7" s="265" t="s">
        <v>33</v>
      </c>
      <c r="P7" s="160">
        <f>IF(O7="x",'Gemensamma Tjänster'!$A11,0)</f>
        <v>301271</v>
      </c>
      <c r="Q7" s="266">
        <f t="shared" si="6"/>
        <v>4.7636854899636739E-2</v>
      </c>
      <c r="R7" s="192">
        <f t="shared" si="7"/>
        <v>47942.941347600005</v>
      </c>
      <c r="S7" s="33"/>
      <c r="T7" s="24">
        <f>IF(S7="x",'Gemensamma Tjänster'!$A11,0)</f>
        <v>0</v>
      </c>
      <c r="U7" s="27">
        <f t="shared" si="8"/>
        <v>0</v>
      </c>
      <c r="V7" s="11">
        <f t="shared" si="9"/>
        <v>0</v>
      </c>
      <c r="W7" s="33" t="s">
        <v>33</v>
      </c>
      <c r="X7" s="24">
        <f>IF(W7="x",'Gemensamma Tjänster'!$A11,0)</f>
        <v>301271</v>
      </c>
      <c r="Y7" s="27">
        <f t="shared" si="10"/>
        <v>3.7380405000398902E-2</v>
      </c>
      <c r="Z7" s="11">
        <f t="shared" si="92"/>
        <v>353577.67101999995</v>
      </c>
      <c r="AA7" s="33"/>
      <c r="AB7" s="24">
        <f>IF(AA7="x",'Gemensamma Tjänster'!$A11,0)</f>
        <v>0</v>
      </c>
      <c r="AC7" s="27">
        <f t="shared" si="11"/>
        <v>0</v>
      </c>
      <c r="AD7" s="11">
        <f t="shared" si="12"/>
        <v>0</v>
      </c>
      <c r="AE7" s="33" t="s">
        <v>33</v>
      </c>
      <c r="AF7" s="24">
        <f>IF(AE7="x",'Gemensamma Tjänster'!$A11,0)</f>
        <v>301271</v>
      </c>
      <c r="AG7" s="27">
        <f t="shared" si="13"/>
        <v>2.8408116356814263E-2</v>
      </c>
      <c r="AH7" s="68">
        <v>53126</v>
      </c>
      <c r="AI7" s="33" t="s">
        <v>33</v>
      </c>
      <c r="AJ7" s="24">
        <f>IF(AI7="x",'Gemensamma Tjänster'!$A11,0)</f>
        <v>301271</v>
      </c>
      <c r="AK7" s="27">
        <f t="shared" si="14"/>
        <v>2.8408116356814263E-2</v>
      </c>
      <c r="AL7" s="68">
        <v>1062508.284</v>
      </c>
      <c r="AM7" s="33" t="s">
        <v>33</v>
      </c>
      <c r="AN7" s="24">
        <f>IF(AM7="x",'Gemensamma Tjänster'!$A11,0)</f>
        <v>301271</v>
      </c>
      <c r="AO7" s="27">
        <f t="shared" si="15"/>
        <v>2.8408116356814263E-2</v>
      </c>
      <c r="AP7" s="68">
        <v>1557619.5659</v>
      </c>
      <c r="AQ7" s="33" t="s">
        <v>33</v>
      </c>
      <c r="AR7" s="24">
        <f>IF(AQ7="x",'Gemensamma Tjänster'!$A11,0)</f>
        <v>301271</v>
      </c>
      <c r="AS7" s="27">
        <f t="shared" si="16"/>
        <v>2.8408116356814263E-2</v>
      </c>
      <c r="AT7" s="68">
        <f t="shared" si="17"/>
        <v>0</v>
      </c>
      <c r="AU7" s="33" t="s">
        <v>33</v>
      </c>
      <c r="AV7" s="24">
        <f>IF(AU7="x",'Gemensamma Tjänster'!$A11,0)</f>
        <v>301271</v>
      </c>
      <c r="AW7" s="27">
        <f t="shared" si="18"/>
        <v>2.8408116356814263E-2</v>
      </c>
      <c r="AX7" s="68">
        <v>146026.49892000001</v>
      </c>
      <c r="AY7" s="33" t="s">
        <v>33</v>
      </c>
      <c r="AZ7" s="24">
        <f>IF(AY7="x",'Gemensamma Tjänster'!$A11,0)</f>
        <v>301271</v>
      </c>
      <c r="BA7" s="27">
        <f t="shared" si="19"/>
        <v>3.8444419433387257E-2</v>
      </c>
      <c r="BB7" s="11">
        <f t="shared" si="20"/>
        <v>238191.39968158226</v>
      </c>
      <c r="BC7" s="33"/>
      <c r="BD7" s="24">
        <f>IF(BC7="x",'Gemensamma Tjänster'!$A11,0)</f>
        <v>0</v>
      </c>
      <c r="BE7" s="27">
        <f t="shared" si="21"/>
        <v>0</v>
      </c>
      <c r="BF7" s="11">
        <f t="shared" si="22"/>
        <v>0</v>
      </c>
      <c r="BG7" s="33" t="s">
        <v>33</v>
      </c>
      <c r="BH7" s="24">
        <f>IF(BG7="x",'Gemensamma Tjänster'!$A11,0)</f>
        <v>301271</v>
      </c>
      <c r="BI7" s="27">
        <f t="shared" si="23"/>
        <v>3.0474552563598614E-2</v>
      </c>
      <c r="BJ7" s="11">
        <f t="shared" si="24"/>
        <v>0</v>
      </c>
      <c r="BK7" s="33"/>
      <c r="BL7" s="24">
        <f>IF(BK7="x",'Gemensamma Tjänster'!$A11,0)</f>
        <v>0</v>
      </c>
      <c r="BM7" s="27">
        <f t="shared" si="25"/>
        <v>0</v>
      </c>
      <c r="BN7" s="11">
        <f t="shared" si="26"/>
        <v>0</v>
      </c>
      <c r="BO7" s="33"/>
      <c r="BP7" s="24">
        <f>IF(BO7="x",'Gemensamma Tjänster'!$A11,0)</f>
        <v>0</v>
      </c>
      <c r="BQ7" s="27">
        <f t="shared" si="27"/>
        <v>0</v>
      </c>
      <c r="BR7" s="11">
        <f t="shared" si="28"/>
        <v>0</v>
      </c>
      <c r="BS7" s="33" t="s">
        <v>33</v>
      </c>
      <c r="BT7" s="24">
        <f>IF(BS7="x",'Gemensamma Tjänster'!$A11,0)</f>
        <v>301271</v>
      </c>
      <c r="BU7" s="27">
        <f t="shared" si="29"/>
        <v>2.8936546313111853E-2</v>
      </c>
      <c r="BV7" s="11">
        <f t="shared" si="30"/>
        <v>258654.826113352</v>
      </c>
      <c r="BW7" s="33"/>
      <c r="BX7" s="24">
        <f>IF(BW7="x",'Gemensamma Tjänster'!$A11,0)</f>
        <v>0</v>
      </c>
      <c r="BY7" s="27">
        <f t="shared" si="31"/>
        <v>0</v>
      </c>
      <c r="BZ7" s="68">
        <v>0</v>
      </c>
      <c r="CA7" s="33" t="s">
        <v>33</v>
      </c>
      <c r="CB7" s="24">
        <f>IF(CA7="x",'Gemensamma Tjänster'!$A11,0)</f>
        <v>301271</v>
      </c>
      <c r="CC7" s="27">
        <f t="shared" si="32"/>
        <v>2.8408116356814263E-2</v>
      </c>
      <c r="CD7" s="11">
        <f t="shared" si="33"/>
        <v>135560.22013948651</v>
      </c>
      <c r="CE7" s="33"/>
      <c r="CF7" s="24">
        <f>IF(CE7="x",'Gemensamma Tjänster'!$A11,0)</f>
        <v>0</v>
      </c>
      <c r="CG7" s="27">
        <f t="shared" si="34"/>
        <v>0</v>
      </c>
      <c r="CH7" s="11">
        <f t="shared" si="35"/>
        <v>0</v>
      </c>
      <c r="CI7" s="33" t="s">
        <v>33</v>
      </c>
      <c r="CJ7" s="24">
        <f>IF(CI7="x",'Gemensamma Tjänster'!$A11,0)</f>
        <v>301271</v>
      </c>
      <c r="CK7" s="27">
        <f t="shared" si="36"/>
        <v>2.9176918632432478E-2</v>
      </c>
      <c r="CL7" s="11">
        <f t="shared" si="93"/>
        <v>415505.49167920003</v>
      </c>
      <c r="CM7" s="33"/>
      <c r="CN7" s="24">
        <f>IF(CM7="x",'Gemensamma Tjänster'!$A11,0)</f>
        <v>0</v>
      </c>
      <c r="CO7" s="27">
        <f t="shared" si="37"/>
        <v>0</v>
      </c>
      <c r="CP7" s="11">
        <f t="shared" si="38"/>
        <v>0</v>
      </c>
      <c r="CQ7" s="265"/>
      <c r="CR7" s="160">
        <f>IF(CQ7="x",'Gemensamma Tjänster'!$A11,0)</f>
        <v>0</v>
      </c>
      <c r="CS7" s="266">
        <f t="shared" si="39"/>
        <v>0</v>
      </c>
      <c r="CT7" s="192">
        <f t="shared" si="40"/>
        <v>0</v>
      </c>
      <c r="CU7" s="33"/>
      <c r="CV7" s="24">
        <f>IF(CU7="x",'Gemensamma Tjänster'!$A11,0)</f>
        <v>0</v>
      </c>
      <c r="CW7" s="27">
        <f t="shared" si="41"/>
        <v>0</v>
      </c>
      <c r="CX7" s="11">
        <f t="shared" si="42"/>
        <v>0</v>
      </c>
      <c r="CY7" s="33" t="s">
        <v>33</v>
      </c>
      <c r="CZ7" s="24">
        <f>IF(CY7="x",'Gemensamma Tjänster'!$A11,0)</f>
        <v>301271</v>
      </c>
      <c r="DA7" s="27">
        <f t="shared" si="43"/>
        <v>3.0209014764435244E-2</v>
      </c>
      <c r="DB7" s="11">
        <f t="shared" si="44"/>
        <v>169094.75413298522</v>
      </c>
      <c r="DC7" s="33" t="s">
        <v>33</v>
      </c>
      <c r="DD7" s="24">
        <f>IF(DC7="x",'Gemensamma Tjänster'!$A11,0)</f>
        <v>301271</v>
      </c>
      <c r="DE7" s="27">
        <f t="shared" si="45"/>
        <v>2.8408116356814263E-2</v>
      </c>
      <c r="DF7" s="11">
        <f t="shared" si="46"/>
        <v>0</v>
      </c>
      <c r="DG7" s="33" t="s">
        <v>33</v>
      </c>
      <c r="DH7" s="24">
        <f>IF(DG7="x",'Gemensamma Tjänster'!$A11,0)</f>
        <v>301271</v>
      </c>
      <c r="DI7" s="27">
        <f t="shared" si="47"/>
        <v>2.8408116356814263E-2</v>
      </c>
      <c r="DJ7" s="11">
        <f t="shared" si="48"/>
        <v>0</v>
      </c>
      <c r="DK7" s="33" t="s">
        <v>33</v>
      </c>
      <c r="DL7" s="24">
        <f>IF(DK7="x",'Gemensamma Tjänster'!$A11,0)</f>
        <v>301271</v>
      </c>
      <c r="DM7" s="27">
        <f t="shared" si="49"/>
        <v>2.8408116356814263E-2</v>
      </c>
      <c r="DN7" s="11">
        <f t="shared" si="50"/>
        <v>0</v>
      </c>
      <c r="DO7" s="33" t="s">
        <v>33</v>
      </c>
      <c r="DP7" s="24">
        <f>IF(DO7="x",'Gemensamma Tjänster'!$A11,0)</f>
        <v>301271</v>
      </c>
      <c r="DQ7" s="27">
        <f t="shared" si="51"/>
        <v>2.8408116356814263E-2</v>
      </c>
      <c r="DR7" s="11">
        <f t="shared" si="52"/>
        <v>0</v>
      </c>
      <c r="DS7" s="33" t="s">
        <v>33</v>
      </c>
      <c r="DT7" s="24">
        <f>IF(DS7="x",'Gemensamma Tjänster'!$A11,0)</f>
        <v>301271</v>
      </c>
      <c r="DU7" s="27">
        <f t="shared" si="53"/>
        <v>2.8408116356814263E-2</v>
      </c>
      <c r="DV7" s="11">
        <f t="shared" si="54"/>
        <v>0</v>
      </c>
      <c r="DW7" s="33" t="s">
        <v>33</v>
      </c>
      <c r="DX7" s="24">
        <f>IF(DW7="x",'Gemensamma Tjänster'!$A11,0)</f>
        <v>301271</v>
      </c>
      <c r="DY7" s="27">
        <f t="shared" si="55"/>
        <v>2.8408116356814263E-2</v>
      </c>
      <c r="DZ7" s="11">
        <f t="shared" si="56"/>
        <v>0</v>
      </c>
      <c r="EA7" s="33" t="s">
        <v>33</v>
      </c>
      <c r="EB7" s="24">
        <f>IF(EA7="x",'Gemensamma Tjänster'!$A11,0)</f>
        <v>301271</v>
      </c>
      <c r="EC7" s="27">
        <f t="shared" si="57"/>
        <v>2.8408116356814263E-2</v>
      </c>
      <c r="ED7" s="11">
        <f t="shared" si="58"/>
        <v>0</v>
      </c>
      <c r="EE7" s="33" t="s">
        <v>33</v>
      </c>
      <c r="EF7" s="24">
        <f>IF(EE7="x",'Gemensamma Tjänster'!$A11,0)</f>
        <v>301271</v>
      </c>
      <c r="EG7" s="27">
        <f t="shared" si="59"/>
        <v>2.8408116356814263E-2</v>
      </c>
      <c r="EH7" s="11">
        <f t="shared" si="60"/>
        <v>0</v>
      </c>
      <c r="EI7" s="33" t="s">
        <v>33</v>
      </c>
      <c r="EJ7" s="24">
        <f>IF(EI7="x",'Gemensamma Tjänster'!$A11,0)</f>
        <v>301271</v>
      </c>
      <c r="EK7" s="27">
        <f t="shared" si="61"/>
        <v>2.8408116356814263E-2</v>
      </c>
      <c r="EL7" s="11">
        <f t="shared" si="62"/>
        <v>0</v>
      </c>
      <c r="EM7" s="33" t="s">
        <v>33</v>
      </c>
      <c r="EN7" s="24">
        <f>IF(EM7="x",'Gemensamma Tjänster'!$A11,0)</f>
        <v>301271</v>
      </c>
      <c r="EO7" s="27">
        <f t="shared" si="63"/>
        <v>2.8408116356814263E-2</v>
      </c>
      <c r="EP7" s="11">
        <f t="shared" si="64"/>
        <v>0</v>
      </c>
      <c r="EQ7" s="33" t="s">
        <v>33</v>
      </c>
      <c r="ER7" s="24">
        <f>IF(EQ7="x",'Gemensamma Tjänster'!$A11,0)</f>
        <v>301271</v>
      </c>
      <c r="ES7" s="27">
        <f t="shared" si="65"/>
        <v>2.8408116356814263E-2</v>
      </c>
      <c r="ET7" s="11">
        <f t="shared" si="66"/>
        <v>0</v>
      </c>
      <c r="EU7" s="33" t="s">
        <v>33</v>
      </c>
      <c r="EV7" s="24">
        <f>IF(EU7="x",'Gemensamma Tjänster'!$A11,0)</f>
        <v>301271</v>
      </c>
      <c r="EW7" s="27">
        <f t="shared" si="67"/>
        <v>2.8408116356814263E-2</v>
      </c>
      <c r="EX7" s="11">
        <f t="shared" si="68"/>
        <v>0</v>
      </c>
      <c r="EY7" s="33" t="s">
        <v>33</v>
      </c>
      <c r="EZ7" s="24">
        <f>IF(EY7="x",'Gemensamma Tjänster'!$A11,0)</f>
        <v>301271</v>
      </c>
      <c r="FA7" s="27">
        <f t="shared" si="69"/>
        <v>2.8408116356814263E-2</v>
      </c>
      <c r="FB7" s="11">
        <f t="shared" si="70"/>
        <v>0</v>
      </c>
      <c r="FC7" s="33" t="s">
        <v>33</v>
      </c>
      <c r="FD7" s="24">
        <f>IF(FC7="x",'Gemensamma Tjänster'!$A11,0)</f>
        <v>301271</v>
      </c>
      <c r="FE7" s="27">
        <f t="shared" si="71"/>
        <v>2.8408116356814263E-2</v>
      </c>
      <c r="FF7" s="11">
        <f t="shared" si="72"/>
        <v>0</v>
      </c>
      <c r="FG7" s="33" t="s">
        <v>33</v>
      </c>
      <c r="FH7" s="24">
        <f>IF(FG7="x",'Gemensamma Tjänster'!$A11,0)</f>
        <v>301271</v>
      </c>
      <c r="FI7" s="27">
        <f t="shared" si="73"/>
        <v>2.8408116356814263E-2</v>
      </c>
      <c r="FJ7" s="11">
        <f t="shared" si="74"/>
        <v>0</v>
      </c>
      <c r="FK7" s="33" t="s">
        <v>33</v>
      </c>
      <c r="FL7" s="24">
        <f>IF(FK7="x",'Gemensamma Tjänster'!$A11,0)</f>
        <v>301271</v>
      </c>
      <c r="FM7" s="27">
        <f t="shared" si="75"/>
        <v>2.8408116356814263E-2</v>
      </c>
      <c r="FN7" s="11">
        <f t="shared" si="76"/>
        <v>0</v>
      </c>
      <c r="FO7" s="33" t="s">
        <v>33</v>
      </c>
      <c r="FP7" s="24">
        <f>IF(FO7="x",'Gemensamma Tjänster'!$A11,0)</f>
        <v>301271</v>
      </c>
      <c r="FQ7" s="27">
        <f t="shared" si="77"/>
        <v>2.8408116356814263E-2</v>
      </c>
      <c r="FR7" s="11">
        <f t="shared" si="78"/>
        <v>0</v>
      </c>
      <c r="FS7" s="33" t="s">
        <v>33</v>
      </c>
      <c r="FT7" s="24">
        <f>IF(FS7="x",'Gemensamma Tjänster'!$A11,0)</f>
        <v>301271</v>
      </c>
      <c r="FU7" s="27">
        <f t="shared" si="79"/>
        <v>2.8408116356814263E-2</v>
      </c>
      <c r="FV7" s="11">
        <f t="shared" si="80"/>
        <v>0</v>
      </c>
      <c r="FW7" s="33" t="s">
        <v>33</v>
      </c>
      <c r="FX7" s="24">
        <f>IF(FW7="x",'Gemensamma Tjänster'!$A11,0)</f>
        <v>301271</v>
      </c>
      <c r="FY7" s="27">
        <f t="shared" si="81"/>
        <v>2.8408116356814263E-2</v>
      </c>
      <c r="FZ7" s="11">
        <f t="shared" si="82"/>
        <v>0</v>
      </c>
      <c r="GA7" s="33" t="s">
        <v>33</v>
      </c>
      <c r="GB7" s="24">
        <f>IF(GA7="x",'Gemensamma Tjänster'!$A11,0)</f>
        <v>301271</v>
      </c>
      <c r="GC7" s="27">
        <f t="shared" si="83"/>
        <v>2.8408116356814263E-2</v>
      </c>
      <c r="GD7" s="11">
        <f t="shared" si="84"/>
        <v>0</v>
      </c>
      <c r="GE7" s="33" t="s">
        <v>33</v>
      </c>
      <c r="GF7" s="24">
        <f>IF(GE7="x",'Gemensamma Tjänster'!$A11,0)</f>
        <v>301271</v>
      </c>
      <c r="GG7" s="27">
        <f t="shared" si="85"/>
        <v>2.8408116356814263E-2</v>
      </c>
      <c r="GH7" s="11">
        <f t="shared" si="86"/>
        <v>0</v>
      </c>
      <c r="GI7" s="33" t="s">
        <v>33</v>
      </c>
      <c r="GJ7" s="24">
        <f>IF(GI7="x",'Gemensamma Tjänster'!$A11,0)</f>
        <v>301271</v>
      </c>
      <c r="GK7" s="27">
        <f t="shared" si="87"/>
        <v>2.8408116356814263E-2</v>
      </c>
      <c r="GL7" s="11">
        <f t="shared" si="88"/>
        <v>0</v>
      </c>
      <c r="GM7" s="33" t="s">
        <v>33</v>
      </c>
      <c r="GN7" s="24">
        <f>IF(GM7="x",'Gemensamma Tjänster'!$A11,0)</f>
        <v>301271</v>
      </c>
      <c r="GO7" s="27">
        <f t="shared" si="89"/>
        <v>2.8408116356814263E-2</v>
      </c>
      <c r="GP7" s="11">
        <f t="shared" si="90"/>
        <v>0</v>
      </c>
    </row>
    <row r="8" spans="1:198" x14ac:dyDescent="0.25">
      <c r="A8" s="14" t="s">
        <v>9</v>
      </c>
      <c r="B8" s="18">
        <f t="shared" si="91"/>
        <v>13421743.020065496</v>
      </c>
      <c r="C8" s="157" t="s">
        <v>33</v>
      </c>
      <c r="D8" s="23">
        <f>IF(C8="x",'Gemensamma Tjänster'!$A12,0)</f>
        <v>472684</v>
      </c>
      <c r="E8" s="26">
        <f t="shared" si="0"/>
        <v>4.5240603068942335E-2</v>
      </c>
      <c r="F8" s="10">
        <f t="shared" si="1"/>
        <v>75220.851950400014</v>
      </c>
      <c r="G8" s="32"/>
      <c r="H8" s="23">
        <f>IF(G8="x",'Gemensamma Tjänster'!$A12,0)</f>
        <v>0</v>
      </c>
      <c r="I8" s="26">
        <f t="shared" si="2"/>
        <v>0</v>
      </c>
      <c r="J8" s="10">
        <f t="shared" si="3"/>
        <v>0</v>
      </c>
      <c r="K8" s="32" t="s">
        <v>33</v>
      </c>
      <c r="L8" s="23">
        <f>IF(K8="x",'Gemensamma Tjänster'!$A12,0)</f>
        <v>472684</v>
      </c>
      <c r="M8" s="26">
        <f t="shared" si="4"/>
        <v>4.4829300519741586E-2</v>
      </c>
      <c r="N8" s="10">
        <f t="shared" si="5"/>
        <v>75220.851950400014</v>
      </c>
      <c r="O8" s="261"/>
      <c r="P8" s="262">
        <f>IF(O8="x",'Gemensamma Tjänster'!$A12,0)</f>
        <v>0</v>
      </c>
      <c r="Q8" s="263">
        <f t="shared" si="6"/>
        <v>0</v>
      </c>
      <c r="R8" s="264">
        <f t="shared" si="7"/>
        <v>0</v>
      </c>
      <c r="S8" s="32" t="s">
        <v>33</v>
      </c>
      <c r="T8" s="23">
        <f>IF(S8="x",'Gemensamma Tjänster'!$A12,0)</f>
        <v>472684</v>
      </c>
      <c r="U8" s="26">
        <f t="shared" si="8"/>
        <v>9.047769899020254E-2</v>
      </c>
      <c r="V8" s="10">
        <f t="shared" si="9"/>
        <v>362842.67311144061</v>
      </c>
      <c r="W8" s="32" t="s">
        <v>33</v>
      </c>
      <c r="X8" s="23">
        <f>IF(W8="x",'Gemensamma Tjänster'!$A12,0)</f>
        <v>472684</v>
      </c>
      <c r="Y8" s="26">
        <f t="shared" si="10"/>
        <v>5.8648589997738101E-2</v>
      </c>
      <c r="Z8" s="10">
        <f t="shared" si="92"/>
        <v>554751.39607999998</v>
      </c>
      <c r="AA8" s="32" t="s">
        <v>33</v>
      </c>
      <c r="AB8" s="23">
        <f>IF(AA8="x",'Gemensamma Tjänster'!$A12,0)</f>
        <v>472684</v>
      </c>
      <c r="AC8" s="26">
        <f t="shared" si="11"/>
        <v>9.9515877919969853E-2</v>
      </c>
      <c r="AD8" s="10">
        <f t="shared" si="12"/>
        <v>184622.05902706174</v>
      </c>
      <c r="AE8" s="32" t="s">
        <v>33</v>
      </c>
      <c r="AF8" s="23">
        <f>IF(AE8="x",'Gemensamma Tjänster'!$A12,0)</f>
        <v>472684</v>
      </c>
      <c r="AG8" s="26">
        <f t="shared" si="13"/>
        <v>4.457137285701044E-2</v>
      </c>
      <c r="AH8" s="159">
        <v>10706</v>
      </c>
      <c r="AI8" s="32" t="s">
        <v>33</v>
      </c>
      <c r="AJ8" s="23">
        <f>IF(AI8="x",'Gemensamma Tjänster'!$A12,0)</f>
        <v>472684</v>
      </c>
      <c r="AK8" s="26">
        <f t="shared" si="14"/>
        <v>4.457137285701044E-2</v>
      </c>
      <c r="AL8" s="159">
        <v>1784791.2</v>
      </c>
      <c r="AM8" s="32" t="s">
        <v>33</v>
      </c>
      <c r="AN8" s="23">
        <f>IF(AM8="x",'Gemensamma Tjänster'!$A12,0)</f>
        <v>472684</v>
      </c>
      <c r="AO8" s="26">
        <f t="shared" si="15"/>
        <v>4.457137285701044E-2</v>
      </c>
      <c r="AP8" s="159">
        <v>2557139.4927999997</v>
      </c>
      <c r="AQ8" s="32" t="s">
        <v>33</v>
      </c>
      <c r="AR8" s="23">
        <f>IF(AQ8="x",'Gemensamma Tjänster'!$A12,0)</f>
        <v>472684</v>
      </c>
      <c r="AS8" s="26">
        <f t="shared" si="16"/>
        <v>4.457137285701044E-2</v>
      </c>
      <c r="AT8" s="159">
        <f t="shared" si="17"/>
        <v>0</v>
      </c>
      <c r="AU8" s="32" t="s">
        <v>33</v>
      </c>
      <c r="AV8" s="23">
        <f>IF(AU8="x",'Gemensamma Tjänster'!$A12,0)</f>
        <v>472684</v>
      </c>
      <c r="AW8" s="26">
        <f t="shared" si="18"/>
        <v>4.457137285701044E-2</v>
      </c>
      <c r="AX8" s="159">
        <v>46183.59936</v>
      </c>
      <c r="AY8" s="32" t="s">
        <v>33</v>
      </c>
      <c r="AZ8" s="23">
        <f>IF(AY8="x",'Gemensamma Tjänster'!$A12,0)</f>
        <v>472684</v>
      </c>
      <c r="BA8" s="26">
        <f t="shared" si="19"/>
        <v>6.0317992622758991E-2</v>
      </c>
      <c r="BB8" s="10">
        <f t="shared" si="20"/>
        <v>373714.24254936265</v>
      </c>
      <c r="BC8" s="32" t="s">
        <v>33</v>
      </c>
      <c r="BD8" s="23">
        <f>IF(BC8="x",'Gemensamma Tjänster'!$A12,0)</f>
        <v>472684</v>
      </c>
      <c r="BE8" s="26">
        <f t="shared" si="21"/>
        <v>8.9385479086077704E-2</v>
      </c>
      <c r="BF8" s="10">
        <f t="shared" si="22"/>
        <v>589952.72889033938</v>
      </c>
      <c r="BG8" s="32" t="s">
        <v>33</v>
      </c>
      <c r="BH8" s="23">
        <f>IF(BG8="x",'Gemensamma Tjänster'!$A12,0)</f>
        <v>472684</v>
      </c>
      <c r="BI8" s="26">
        <f t="shared" si="23"/>
        <v>4.7813541309890586E-2</v>
      </c>
      <c r="BJ8" s="10">
        <f t="shared" si="24"/>
        <v>0</v>
      </c>
      <c r="BK8" s="32" t="s">
        <v>33</v>
      </c>
      <c r="BL8" s="23">
        <f>IF(BK8="x",'Gemensamma Tjänster'!$A12,0)</f>
        <v>472684</v>
      </c>
      <c r="BM8" s="26">
        <f t="shared" si="25"/>
        <v>5.3355589850378048E-2</v>
      </c>
      <c r="BN8" s="10">
        <f t="shared" si="26"/>
        <v>65577.538730358719</v>
      </c>
      <c r="BO8" s="32" t="s">
        <v>33</v>
      </c>
      <c r="BP8" s="23">
        <f>IF(BO8="x",'Gemensamma Tjänster'!$A12,0)</f>
        <v>472684</v>
      </c>
      <c r="BQ8" s="26">
        <f t="shared" si="27"/>
        <v>5.5123189980977365E-2</v>
      </c>
      <c r="BR8" s="264">
        <f t="shared" si="28"/>
        <v>235334.00166987072</v>
      </c>
      <c r="BS8" s="32" t="s">
        <v>33</v>
      </c>
      <c r="BT8" s="23">
        <f>IF(BS8="x",'Gemensamma Tjänster'!$A12,0)</f>
        <v>472684</v>
      </c>
      <c r="BU8" s="26">
        <f t="shared" si="29"/>
        <v>4.5400461569374294E-2</v>
      </c>
      <c r="BV8" s="10">
        <f t="shared" si="30"/>
        <v>405820.66586748697</v>
      </c>
      <c r="BW8" s="32"/>
      <c r="BX8" s="23">
        <f>IF(BW8="x",'Gemensamma Tjänster'!$A12,0)</f>
        <v>0</v>
      </c>
      <c r="BY8" s="26">
        <f t="shared" si="31"/>
        <v>0</v>
      </c>
      <c r="BZ8" s="159">
        <v>0</v>
      </c>
      <c r="CA8" s="32" t="s">
        <v>33</v>
      </c>
      <c r="CB8" s="23">
        <f>IF(CA8="x",'Gemensamma Tjänster'!$A12,0)</f>
        <v>472684</v>
      </c>
      <c r="CC8" s="26">
        <f t="shared" si="32"/>
        <v>4.457137285701044E-2</v>
      </c>
      <c r="CD8" s="10">
        <f t="shared" si="33"/>
        <v>212689.39624594816</v>
      </c>
      <c r="CE8" s="32" t="s">
        <v>33</v>
      </c>
      <c r="CF8" s="23">
        <f>IF(CE8="x",'Gemensamma Tjänster'!$A12,0)</f>
        <v>472684</v>
      </c>
      <c r="CG8" s="26">
        <f t="shared" si="34"/>
        <v>0.1633654349618012</v>
      </c>
      <c r="CH8" s="10">
        <f t="shared" si="35"/>
        <v>398236.15002017067</v>
      </c>
      <c r="CI8" s="32" t="s">
        <v>33</v>
      </c>
      <c r="CJ8" s="23">
        <f>IF(CI8="x",'Gemensamma Tjänster'!$A12,0)</f>
        <v>472684</v>
      </c>
      <c r="CK8" s="26">
        <f t="shared" si="36"/>
        <v>4.5777597601006116E-2</v>
      </c>
      <c r="CL8" s="10">
        <f t="shared" si="93"/>
        <v>651914.0502368001</v>
      </c>
      <c r="CM8" s="32" t="s">
        <v>33</v>
      </c>
      <c r="CN8" s="23">
        <f>IF(CM8="x",'Gemensamma Tjänster'!$A12,0)</f>
        <v>472684</v>
      </c>
      <c r="CO8" s="26">
        <f t="shared" si="37"/>
        <v>0.10958140664910647</v>
      </c>
      <c r="CP8" s="10">
        <f t="shared" si="38"/>
        <v>4201215.3920000009</v>
      </c>
      <c r="CQ8" s="299"/>
      <c r="CR8" s="300">
        <f>IF(CQ8="x",'Gemensamma Tjänster'!$A12,0)</f>
        <v>0</v>
      </c>
      <c r="CS8" s="301">
        <f t="shared" si="39"/>
        <v>0</v>
      </c>
      <c r="CT8" s="302">
        <f t="shared" si="40"/>
        <v>0</v>
      </c>
      <c r="CU8" s="32" t="s">
        <v>33</v>
      </c>
      <c r="CV8" s="23">
        <f>IF(CU8="x",'Gemensamma Tjänster'!$A12,0)</f>
        <v>472684</v>
      </c>
      <c r="CW8" s="26">
        <f t="shared" si="41"/>
        <v>7.6273074919089232E-2</v>
      </c>
      <c r="CX8" s="10">
        <f t="shared" si="42"/>
        <v>370506.78474679403</v>
      </c>
      <c r="CY8" s="32" t="s">
        <v>33</v>
      </c>
      <c r="CZ8" s="23">
        <f>IF(CY8="x",'Gemensamma Tjänster'!$A12,0)</f>
        <v>472684</v>
      </c>
      <c r="DA8" s="26">
        <f t="shared" si="43"/>
        <v>4.7396921492318569E-2</v>
      </c>
      <c r="DB8" s="10">
        <f t="shared" si="44"/>
        <v>265303.94482906081</v>
      </c>
      <c r="DC8" s="32" t="s">
        <v>33</v>
      </c>
      <c r="DD8" s="23">
        <f>IF(DC8="x",'Gemensamma Tjänster'!$A12,0)</f>
        <v>472684</v>
      </c>
      <c r="DE8" s="26">
        <f t="shared" si="45"/>
        <v>4.457137285701044E-2</v>
      </c>
      <c r="DF8" s="10">
        <f t="shared" si="46"/>
        <v>0</v>
      </c>
      <c r="DG8" s="32" t="s">
        <v>33</v>
      </c>
      <c r="DH8" s="23">
        <f>IF(DG8="x",'Gemensamma Tjänster'!$A12,0)</f>
        <v>472684</v>
      </c>
      <c r="DI8" s="26">
        <f t="shared" si="47"/>
        <v>4.457137285701044E-2</v>
      </c>
      <c r="DJ8" s="10">
        <f t="shared" si="48"/>
        <v>0</v>
      </c>
      <c r="DK8" s="32" t="s">
        <v>33</v>
      </c>
      <c r="DL8" s="23">
        <f>IF(DK8="x",'Gemensamma Tjänster'!$A12,0)</f>
        <v>472684</v>
      </c>
      <c r="DM8" s="26">
        <f t="shared" si="49"/>
        <v>4.457137285701044E-2</v>
      </c>
      <c r="DN8" s="10">
        <f t="shared" si="50"/>
        <v>0</v>
      </c>
      <c r="DO8" s="32" t="s">
        <v>33</v>
      </c>
      <c r="DP8" s="23">
        <f>IF(DO8="x",'Gemensamma Tjänster'!$A12,0)</f>
        <v>472684</v>
      </c>
      <c r="DQ8" s="26">
        <f t="shared" si="51"/>
        <v>4.457137285701044E-2</v>
      </c>
      <c r="DR8" s="10">
        <f t="shared" si="52"/>
        <v>0</v>
      </c>
      <c r="DS8" s="32" t="s">
        <v>33</v>
      </c>
      <c r="DT8" s="23">
        <f>IF(DS8="x",'Gemensamma Tjänster'!$A12,0)</f>
        <v>472684</v>
      </c>
      <c r="DU8" s="26">
        <f t="shared" si="53"/>
        <v>4.457137285701044E-2</v>
      </c>
      <c r="DV8" s="10">
        <f t="shared" si="54"/>
        <v>0</v>
      </c>
      <c r="DW8" s="32" t="s">
        <v>33</v>
      </c>
      <c r="DX8" s="23">
        <f>IF(DW8="x",'Gemensamma Tjänster'!$A12,0)</f>
        <v>472684</v>
      </c>
      <c r="DY8" s="26">
        <f t="shared" si="55"/>
        <v>4.457137285701044E-2</v>
      </c>
      <c r="DZ8" s="10">
        <f t="shared" si="56"/>
        <v>0</v>
      </c>
      <c r="EA8" s="32" t="s">
        <v>33</v>
      </c>
      <c r="EB8" s="23">
        <f>IF(EA8="x",'Gemensamma Tjänster'!$A12,0)</f>
        <v>472684</v>
      </c>
      <c r="EC8" s="26">
        <f t="shared" si="57"/>
        <v>4.457137285701044E-2</v>
      </c>
      <c r="ED8" s="10">
        <f t="shared" si="58"/>
        <v>0</v>
      </c>
      <c r="EE8" s="32" t="s">
        <v>33</v>
      </c>
      <c r="EF8" s="23">
        <f>IF(EE8="x",'Gemensamma Tjänster'!$A12,0)</f>
        <v>472684</v>
      </c>
      <c r="EG8" s="26">
        <f t="shared" si="59"/>
        <v>4.457137285701044E-2</v>
      </c>
      <c r="EH8" s="10">
        <f t="shared" si="60"/>
        <v>0</v>
      </c>
      <c r="EI8" s="32" t="s">
        <v>33</v>
      </c>
      <c r="EJ8" s="23">
        <f>IF(EI8="x",'Gemensamma Tjänster'!$A12,0)</f>
        <v>472684</v>
      </c>
      <c r="EK8" s="26">
        <f t="shared" si="61"/>
        <v>4.457137285701044E-2</v>
      </c>
      <c r="EL8" s="10">
        <f t="shared" si="62"/>
        <v>0</v>
      </c>
      <c r="EM8" s="32" t="s">
        <v>33</v>
      </c>
      <c r="EN8" s="23">
        <f>IF(EM8="x",'Gemensamma Tjänster'!$A12,0)</f>
        <v>472684</v>
      </c>
      <c r="EO8" s="26">
        <f t="shared" si="63"/>
        <v>4.457137285701044E-2</v>
      </c>
      <c r="EP8" s="10">
        <f t="shared" si="64"/>
        <v>0</v>
      </c>
      <c r="EQ8" s="32" t="s">
        <v>33</v>
      </c>
      <c r="ER8" s="23">
        <f>IF(EQ8="x",'Gemensamma Tjänster'!$A12,0)</f>
        <v>472684</v>
      </c>
      <c r="ES8" s="26">
        <f t="shared" si="65"/>
        <v>4.457137285701044E-2</v>
      </c>
      <c r="ET8" s="10">
        <f t="shared" si="66"/>
        <v>0</v>
      </c>
      <c r="EU8" s="32" t="s">
        <v>33</v>
      </c>
      <c r="EV8" s="23">
        <f>IF(EU8="x",'Gemensamma Tjänster'!$A12,0)</f>
        <v>472684</v>
      </c>
      <c r="EW8" s="26">
        <f t="shared" si="67"/>
        <v>4.457137285701044E-2</v>
      </c>
      <c r="EX8" s="10">
        <f t="shared" si="68"/>
        <v>0</v>
      </c>
      <c r="EY8" s="32" t="s">
        <v>33</v>
      </c>
      <c r="EZ8" s="23">
        <f>IF(EY8="x",'Gemensamma Tjänster'!$A12,0)</f>
        <v>472684</v>
      </c>
      <c r="FA8" s="26">
        <f t="shared" si="69"/>
        <v>4.457137285701044E-2</v>
      </c>
      <c r="FB8" s="10">
        <f t="shared" si="70"/>
        <v>0</v>
      </c>
      <c r="FC8" s="32" t="s">
        <v>33</v>
      </c>
      <c r="FD8" s="23">
        <f>IF(FC8="x",'Gemensamma Tjänster'!$A12,0)</f>
        <v>472684</v>
      </c>
      <c r="FE8" s="26">
        <f t="shared" si="71"/>
        <v>4.457137285701044E-2</v>
      </c>
      <c r="FF8" s="10">
        <f t="shared" si="72"/>
        <v>0</v>
      </c>
      <c r="FG8" s="32" t="s">
        <v>33</v>
      </c>
      <c r="FH8" s="23">
        <f>IF(FG8="x",'Gemensamma Tjänster'!$A12,0)</f>
        <v>472684</v>
      </c>
      <c r="FI8" s="26">
        <f t="shared" si="73"/>
        <v>4.457137285701044E-2</v>
      </c>
      <c r="FJ8" s="10">
        <f t="shared" si="74"/>
        <v>0</v>
      </c>
      <c r="FK8" s="32" t="s">
        <v>33</v>
      </c>
      <c r="FL8" s="23">
        <f>IF(FK8="x",'Gemensamma Tjänster'!$A12,0)</f>
        <v>472684</v>
      </c>
      <c r="FM8" s="26">
        <f t="shared" si="75"/>
        <v>4.457137285701044E-2</v>
      </c>
      <c r="FN8" s="10">
        <f t="shared" si="76"/>
        <v>0</v>
      </c>
      <c r="FO8" s="32" t="s">
        <v>33</v>
      </c>
      <c r="FP8" s="23">
        <f>IF(FO8="x",'Gemensamma Tjänster'!$A12,0)</f>
        <v>472684</v>
      </c>
      <c r="FQ8" s="26">
        <f t="shared" si="77"/>
        <v>4.457137285701044E-2</v>
      </c>
      <c r="FR8" s="10">
        <f t="shared" si="78"/>
        <v>0</v>
      </c>
      <c r="FS8" s="32" t="s">
        <v>33</v>
      </c>
      <c r="FT8" s="23">
        <f>IF(FS8="x",'Gemensamma Tjänster'!$A12,0)</f>
        <v>472684</v>
      </c>
      <c r="FU8" s="26">
        <f t="shared" si="79"/>
        <v>4.457137285701044E-2</v>
      </c>
      <c r="FV8" s="10">
        <f t="shared" si="80"/>
        <v>0</v>
      </c>
      <c r="FW8" s="32" t="s">
        <v>33</v>
      </c>
      <c r="FX8" s="23">
        <f>IF(FW8="x",'Gemensamma Tjänster'!$A12,0)</f>
        <v>472684</v>
      </c>
      <c r="FY8" s="26">
        <f t="shared" si="81"/>
        <v>4.457137285701044E-2</v>
      </c>
      <c r="FZ8" s="10">
        <f t="shared" si="82"/>
        <v>0</v>
      </c>
      <c r="GA8" s="32" t="s">
        <v>33</v>
      </c>
      <c r="GB8" s="23">
        <f>IF(GA8="x",'Gemensamma Tjänster'!$A12,0)</f>
        <v>472684</v>
      </c>
      <c r="GC8" s="26">
        <f t="shared" si="83"/>
        <v>4.457137285701044E-2</v>
      </c>
      <c r="GD8" s="10">
        <f t="shared" si="84"/>
        <v>0</v>
      </c>
      <c r="GE8" s="32" t="s">
        <v>33</v>
      </c>
      <c r="GF8" s="23">
        <f>IF(GE8="x",'Gemensamma Tjänster'!$A12,0)</f>
        <v>472684</v>
      </c>
      <c r="GG8" s="26">
        <f t="shared" si="85"/>
        <v>4.457137285701044E-2</v>
      </c>
      <c r="GH8" s="10">
        <f t="shared" si="86"/>
        <v>0</v>
      </c>
      <c r="GI8" s="32" t="s">
        <v>33</v>
      </c>
      <c r="GJ8" s="23">
        <f>IF(GI8="x",'Gemensamma Tjänster'!$A12,0)</f>
        <v>472684</v>
      </c>
      <c r="GK8" s="26">
        <f t="shared" si="87"/>
        <v>4.457137285701044E-2</v>
      </c>
      <c r="GL8" s="10">
        <f t="shared" si="88"/>
        <v>0</v>
      </c>
      <c r="GM8" s="32" t="s">
        <v>33</v>
      </c>
      <c r="GN8" s="23">
        <f>IF(GM8="x",'Gemensamma Tjänster'!$A12,0)</f>
        <v>472684</v>
      </c>
      <c r="GO8" s="26">
        <f t="shared" si="89"/>
        <v>4.457137285701044E-2</v>
      </c>
      <c r="GP8" s="10">
        <f t="shared" si="90"/>
        <v>0</v>
      </c>
    </row>
    <row r="9" spans="1:198" x14ac:dyDescent="0.25">
      <c r="A9" s="15" t="s">
        <v>10</v>
      </c>
      <c r="B9" s="19">
        <f t="shared" si="91"/>
        <v>11178886.456679558</v>
      </c>
      <c r="C9" s="156" t="s">
        <v>33</v>
      </c>
      <c r="D9" s="24">
        <f>IF(C9="x",'Gemensamma Tjänster'!$A13,0)</f>
        <v>369811</v>
      </c>
      <c r="E9" s="27">
        <f t="shared" si="0"/>
        <v>3.5394624445779066E-2</v>
      </c>
      <c r="F9" s="11">
        <f t="shared" si="1"/>
        <v>58850.095371600008</v>
      </c>
      <c r="G9" s="33"/>
      <c r="H9" s="24">
        <f>IF(G9="x",'Gemensamma Tjänster'!$A13,0)</f>
        <v>0</v>
      </c>
      <c r="I9" s="27">
        <f t="shared" si="2"/>
        <v>0</v>
      </c>
      <c r="J9" s="11">
        <f t="shared" si="3"/>
        <v>0</v>
      </c>
      <c r="K9" s="33" t="s">
        <v>33</v>
      </c>
      <c r="L9" s="24">
        <f>IF(K9="x",'Gemensamma Tjänster'!$A13,0)</f>
        <v>369811</v>
      </c>
      <c r="M9" s="27">
        <f t="shared" si="4"/>
        <v>3.5072836090297439E-2</v>
      </c>
      <c r="N9" s="11">
        <f t="shared" si="5"/>
        <v>58850.095371600008</v>
      </c>
      <c r="O9" s="265"/>
      <c r="P9" s="160">
        <f>IF(O9="x",'Gemensamma Tjänster'!$A13,0)</f>
        <v>0</v>
      </c>
      <c r="Q9" s="266">
        <f t="shared" si="6"/>
        <v>0</v>
      </c>
      <c r="R9" s="192">
        <f t="shared" si="7"/>
        <v>0</v>
      </c>
      <c r="S9" s="33" t="s">
        <v>33</v>
      </c>
      <c r="T9" s="24">
        <f>IF(S9="x",'Gemensamma Tjänster'!$A13,0)</f>
        <v>369811</v>
      </c>
      <c r="U9" s="27">
        <f t="shared" si="8"/>
        <v>7.0786505025060703E-2</v>
      </c>
      <c r="V9" s="11">
        <f t="shared" si="9"/>
        <v>283875.08734379616</v>
      </c>
      <c r="W9" s="33" t="s">
        <v>33</v>
      </c>
      <c r="X9" s="24">
        <f>IF(W9="x",'Gemensamma Tjänster'!$A13,0)</f>
        <v>369811</v>
      </c>
      <c r="Y9" s="27">
        <f t="shared" si="10"/>
        <v>4.5884552292130738E-2</v>
      </c>
      <c r="Z9" s="11">
        <f t="shared" si="92"/>
        <v>434017.58581999998</v>
      </c>
      <c r="AA9" s="33" t="s">
        <v>33</v>
      </c>
      <c r="AB9" s="24">
        <f>IF(AA9="x",'Gemensamma Tjänster'!$A13,0)</f>
        <v>369811</v>
      </c>
      <c r="AC9" s="27">
        <f t="shared" si="11"/>
        <v>7.7857651897381697E-2</v>
      </c>
      <c r="AD9" s="11">
        <f t="shared" si="12"/>
        <v>144441.67408005503</v>
      </c>
      <c r="AE9" s="33" t="s">
        <v>33</v>
      </c>
      <c r="AF9" s="24">
        <f>IF(AE9="x",'Gemensamma Tjänster'!$A13,0)</f>
        <v>369811</v>
      </c>
      <c r="AG9" s="27">
        <f t="shared" si="13"/>
        <v>3.4871042742347716E-2</v>
      </c>
      <c r="AH9" s="68">
        <v>53126</v>
      </c>
      <c r="AI9" s="33" t="s">
        <v>33</v>
      </c>
      <c r="AJ9" s="24">
        <f>IF(AI9="x",'Gemensamma Tjänster'!$A13,0)</f>
        <v>369811</v>
      </c>
      <c r="AK9" s="27">
        <f t="shared" si="14"/>
        <v>3.4871042742347716E-2</v>
      </c>
      <c r="AL9" s="68">
        <v>1254177.6000000001</v>
      </c>
      <c r="AM9" s="33" t="s">
        <v>33</v>
      </c>
      <c r="AN9" s="24">
        <f>IF(AM9="x",'Gemensamma Tjänster'!$A13,0)</f>
        <v>369811</v>
      </c>
      <c r="AO9" s="27">
        <f t="shared" si="15"/>
        <v>3.4871042742347716E-2</v>
      </c>
      <c r="AP9" s="68">
        <v>2013973.6431</v>
      </c>
      <c r="AQ9" s="33" t="s">
        <v>33</v>
      </c>
      <c r="AR9" s="24">
        <f>IF(AQ9="x",'Gemensamma Tjänster'!$A13,0)</f>
        <v>369811</v>
      </c>
      <c r="AS9" s="27">
        <f t="shared" si="16"/>
        <v>3.4871042742347716E-2</v>
      </c>
      <c r="AT9" s="68">
        <f t="shared" si="17"/>
        <v>0</v>
      </c>
      <c r="AU9" s="33" t="s">
        <v>33</v>
      </c>
      <c r="AV9" s="24">
        <f>IF(AU9="x",'Gemensamma Tjänster'!$A13,0)</f>
        <v>369811</v>
      </c>
      <c r="AW9" s="27">
        <f t="shared" si="18"/>
        <v>3.4871042742347716E-2</v>
      </c>
      <c r="AX9" s="68">
        <v>314389.51548</v>
      </c>
      <c r="AY9" s="33" t="s">
        <v>33</v>
      </c>
      <c r="AZ9" s="24">
        <f>IF(AY9="x",'Gemensamma Tjänster'!$A13,0)</f>
        <v>369811</v>
      </c>
      <c r="BA9" s="27">
        <f t="shared" si="19"/>
        <v>4.7190633001783694E-2</v>
      </c>
      <c r="BB9" s="11">
        <f t="shared" si="20"/>
        <v>292380.61316105968</v>
      </c>
      <c r="BC9" s="33" t="s">
        <v>33</v>
      </c>
      <c r="BD9" s="24">
        <f>IF(BC9="x",'Gemensamma Tjänster'!$A13,0)</f>
        <v>369811</v>
      </c>
      <c r="BE9" s="27">
        <f t="shared" si="21"/>
        <v>6.9931991364847304E-2</v>
      </c>
      <c r="BF9" s="11">
        <f t="shared" si="22"/>
        <v>461557.84546053025</v>
      </c>
      <c r="BG9" s="33" t="s">
        <v>33</v>
      </c>
      <c r="BH9" s="24">
        <f>IF(BG9="x",'Gemensamma Tjänster'!$A13,0)</f>
        <v>369811</v>
      </c>
      <c r="BI9" s="27">
        <f t="shared" si="23"/>
        <v>3.7407598999229817E-2</v>
      </c>
      <c r="BJ9" s="11">
        <f t="shared" si="24"/>
        <v>0</v>
      </c>
      <c r="BK9" s="33" t="s">
        <v>33</v>
      </c>
      <c r="BL9" s="24">
        <f>IF(BK9="x",'Gemensamma Tjänster'!$A13,0)</f>
        <v>369811</v>
      </c>
      <c r="BM9" s="27">
        <f t="shared" si="25"/>
        <v>4.1743498908696205E-2</v>
      </c>
      <c r="BN9" s="11">
        <f t="shared" si="26"/>
        <v>51305.513144960882</v>
      </c>
      <c r="BO9" s="33" t="s">
        <v>33</v>
      </c>
      <c r="BP9" s="24">
        <f>IF(BO9="x",'Gemensamma Tjänster'!$A13,0)</f>
        <v>369811</v>
      </c>
      <c r="BQ9" s="27">
        <f t="shared" si="27"/>
        <v>4.312640582303446E-2</v>
      </c>
      <c r="BR9" s="192">
        <f t="shared" si="28"/>
        <v>184116.8782771081</v>
      </c>
      <c r="BS9" s="33" t="s">
        <v>33</v>
      </c>
      <c r="BT9" s="24">
        <f>IF(BS9="x",'Gemensamma Tjänster'!$A13,0)</f>
        <v>369811</v>
      </c>
      <c r="BU9" s="27">
        <f t="shared" si="29"/>
        <v>3.551969200021976E-2</v>
      </c>
      <c r="BV9" s="11">
        <f t="shared" si="30"/>
        <v>317499.52667135175</v>
      </c>
      <c r="BW9" s="33"/>
      <c r="BX9" s="24">
        <f>IF(BW9="x",'Gemensamma Tjänster'!$A13,0)</f>
        <v>0</v>
      </c>
      <c r="BY9" s="27">
        <f t="shared" si="31"/>
        <v>0</v>
      </c>
      <c r="BZ9" s="68">
        <v>0</v>
      </c>
      <c r="CA9" s="33" t="s">
        <v>33</v>
      </c>
      <c r="CB9" s="24">
        <f>IF(CA9="x",'Gemensamma Tjänster'!$A13,0)</f>
        <v>369811</v>
      </c>
      <c r="CC9" s="27">
        <f t="shared" si="32"/>
        <v>3.4871042742347716E-2</v>
      </c>
      <c r="CD9" s="11">
        <f t="shared" si="33"/>
        <v>166400.55156322263</v>
      </c>
      <c r="CE9" s="33"/>
      <c r="CF9" s="24">
        <f>IF(CE9="x",'Gemensamma Tjänster'!$A13,0)</f>
        <v>0</v>
      </c>
      <c r="CG9" s="27">
        <f t="shared" si="34"/>
        <v>0</v>
      </c>
      <c r="CH9" s="11">
        <f t="shared" si="35"/>
        <v>0</v>
      </c>
      <c r="CI9" s="33" t="s">
        <v>33</v>
      </c>
      <c r="CJ9" s="24">
        <f>IF(CI9="x",'Gemensamma Tjänster'!$A13,0)</f>
        <v>369811</v>
      </c>
      <c r="CK9" s="27">
        <f t="shared" si="36"/>
        <v>3.5814749698372852E-2</v>
      </c>
      <c r="CL9" s="11">
        <f t="shared" si="93"/>
        <v>510034.15988720005</v>
      </c>
      <c r="CM9" s="33" t="s">
        <v>33</v>
      </c>
      <c r="CN9" s="24">
        <f>IF(CM9="x",'Gemensamma Tjänster'!$A13,0)</f>
        <v>369811</v>
      </c>
      <c r="CO9" s="27">
        <f t="shared" si="37"/>
        <v>8.5732560387727766E-2</v>
      </c>
      <c r="CP9" s="11">
        <f t="shared" si="38"/>
        <v>3286880.1680000005</v>
      </c>
      <c r="CQ9" s="265" t="s">
        <v>33</v>
      </c>
      <c r="CR9" s="160">
        <f>IF(CQ9="x",'Gemensamma Tjänster'!$A13,0)</f>
        <v>369811</v>
      </c>
      <c r="CS9" s="266">
        <f t="shared" si="39"/>
        <v>0.23191327780038867</v>
      </c>
      <c r="CT9" s="192">
        <f t="shared" si="40"/>
        <v>795574.40430000005</v>
      </c>
      <c r="CU9" s="33" t="s">
        <v>33</v>
      </c>
      <c r="CV9" s="24">
        <f>IF(CU9="x",'Gemensamma Tjänster'!$A13,0)</f>
        <v>369811</v>
      </c>
      <c r="CW9" s="27">
        <f t="shared" si="41"/>
        <v>5.9673316864762307E-2</v>
      </c>
      <c r="CX9" s="11">
        <f t="shared" si="42"/>
        <v>289871.21327143855</v>
      </c>
      <c r="CY9" s="33" t="s">
        <v>33</v>
      </c>
      <c r="CZ9" s="24">
        <f>IF(CY9="x",'Gemensamma Tjänster'!$A13,0)</f>
        <v>369811</v>
      </c>
      <c r="DA9" s="27">
        <f t="shared" si="43"/>
        <v>3.7081650603777203E-2</v>
      </c>
      <c r="DB9" s="11">
        <f t="shared" si="44"/>
        <v>207564.28637563321</v>
      </c>
      <c r="DC9" s="33" t="s">
        <v>33</v>
      </c>
      <c r="DD9" s="24">
        <f>IF(DC9="x",'Gemensamma Tjänster'!$A13,0)</f>
        <v>369811</v>
      </c>
      <c r="DE9" s="27">
        <f t="shared" si="45"/>
        <v>3.4871042742347716E-2</v>
      </c>
      <c r="DF9" s="11">
        <f t="shared" si="46"/>
        <v>0</v>
      </c>
      <c r="DG9" s="33" t="s">
        <v>33</v>
      </c>
      <c r="DH9" s="24">
        <f>IF(DG9="x",'Gemensamma Tjänster'!$A13,0)</f>
        <v>369811</v>
      </c>
      <c r="DI9" s="27">
        <f t="shared" si="47"/>
        <v>3.4871042742347716E-2</v>
      </c>
      <c r="DJ9" s="11">
        <f t="shared" si="48"/>
        <v>0</v>
      </c>
      <c r="DK9" s="33" t="s">
        <v>33</v>
      </c>
      <c r="DL9" s="24">
        <f>IF(DK9="x",'Gemensamma Tjänster'!$A13,0)</f>
        <v>369811</v>
      </c>
      <c r="DM9" s="27">
        <f t="shared" si="49"/>
        <v>3.4871042742347716E-2</v>
      </c>
      <c r="DN9" s="11">
        <f t="shared" si="50"/>
        <v>0</v>
      </c>
      <c r="DO9" s="33" t="s">
        <v>33</v>
      </c>
      <c r="DP9" s="24">
        <f>IF(DO9="x",'Gemensamma Tjänster'!$A13,0)</f>
        <v>369811</v>
      </c>
      <c r="DQ9" s="27">
        <f t="shared" si="51"/>
        <v>3.4871042742347716E-2</v>
      </c>
      <c r="DR9" s="11">
        <f t="shared" si="52"/>
        <v>0</v>
      </c>
      <c r="DS9" s="33" t="s">
        <v>33</v>
      </c>
      <c r="DT9" s="24">
        <f>IF(DS9="x",'Gemensamma Tjänster'!$A13,0)</f>
        <v>369811</v>
      </c>
      <c r="DU9" s="27">
        <f t="shared" si="53"/>
        <v>3.4871042742347716E-2</v>
      </c>
      <c r="DV9" s="11">
        <f t="shared" si="54"/>
        <v>0</v>
      </c>
      <c r="DW9" s="33" t="s">
        <v>33</v>
      </c>
      <c r="DX9" s="24">
        <f>IF(DW9="x",'Gemensamma Tjänster'!$A13,0)</f>
        <v>369811</v>
      </c>
      <c r="DY9" s="27">
        <f t="shared" si="55"/>
        <v>3.4871042742347716E-2</v>
      </c>
      <c r="DZ9" s="11">
        <f t="shared" si="56"/>
        <v>0</v>
      </c>
      <c r="EA9" s="33" t="s">
        <v>33</v>
      </c>
      <c r="EB9" s="24">
        <f>IF(EA9="x",'Gemensamma Tjänster'!$A13,0)</f>
        <v>369811</v>
      </c>
      <c r="EC9" s="27">
        <f t="shared" si="57"/>
        <v>3.4871042742347716E-2</v>
      </c>
      <c r="ED9" s="11">
        <f t="shared" si="58"/>
        <v>0</v>
      </c>
      <c r="EE9" s="33" t="s">
        <v>33</v>
      </c>
      <c r="EF9" s="24">
        <f>IF(EE9="x",'Gemensamma Tjänster'!$A13,0)</f>
        <v>369811</v>
      </c>
      <c r="EG9" s="27">
        <f t="shared" si="59"/>
        <v>3.4871042742347716E-2</v>
      </c>
      <c r="EH9" s="11">
        <f t="shared" si="60"/>
        <v>0</v>
      </c>
      <c r="EI9" s="33" t="s">
        <v>33</v>
      </c>
      <c r="EJ9" s="24">
        <f>IF(EI9="x",'Gemensamma Tjänster'!$A13,0)</f>
        <v>369811</v>
      </c>
      <c r="EK9" s="27">
        <f t="shared" si="61"/>
        <v>3.4871042742347716E-2</v>
      </c>
      <c r="EL9" s="11">
        <f t="shared" si="62"/>
        <v>0</v>
      </c>
      <c r="EM9" s="33" t="s">
        <v>33</v>
      </c>
      <c r="EN9" s="24">
        <f>IF(EM9="x",'Gemensamma Tjänster'!$A13,0)</f>
        <v>369811</v>
      </c>
      <c r="EO9" s="27">
        <f t="shared" si="63"/>
        <v>3.4871042742347716E-2</v>
      </c>
      <c r="EP9" s="11">
        <f t="shared" si="64"/>
        <v>0</v>
      </c>
      <c r="EQ9" s="33" t="s">
        <v>33</v>
      </c>
      <c r="ER9" s="24">
        <f>IF(EQ9="x",'Gemensamma Tjänster'!$A13,0)</f>
        <v>369811</v>
      </c>
      <c r="ES9" s="27">
        <f t="shared" si="65"/>
        <v>3.4871042742347716E-2</v>
      </c>
      <c r="ET9" s="11">
        <f t="shared" si="66"/>
        <v>0</v>
      </c>
      <c r="EU9" s="33" t="s">
        <v>33</v>
      </c>
      <c r="EV9" s="24">
        <f>IF(EU9="x",'Gemensamma Tjänster'!$A13,0)</f>
        <v>369811</v>
      </c>
      <c r="EW9" s="27">
        <f t="shared" si="67"/>
        <v>3.4871042742347716E-2</v>
      </c>
      <c r="EX9" s="11">
        <f t="shared" si="68"/>
        <v>0</v>
      </c>
      <c r="EY9" s="33" t="s">
        <v>33</v>
      </c>
      <c r="EZ9" s="24">
        <f>IF(EY9="x",'Gemensamma Tjänster'!$A13,0)</f>
        <v>369811</v>
      </c>
      <c r="FA9" s="27">
        <f t="shared" si="69"/>
        <v>3.4871042742347716E-2</v>
      </c>
      <c r="FB9" s="11">
        <f t="shared" si="70"/>
        <v>0</v>
      </c>
      <c r="FC9" s="33" t="s">
        <v>33</v>
      </c>
      <c r="FD9" s="24">
        <f>IF(FC9="x",'Gemensamma Tjänster'!$A13,0)</f>
        <v>369811</v>
      </c>
      <c r="FE9" s="27">
        <f t="shared" si="71"/>
        <v>3.4871042742347716E-2</v>
      </c>
      <c r="FF9" s="11">
        <f t="shared" si="72"/>
        <v>0</v>
      </c>
      <c r="FG9" s="33" t="s">
        <v>33</v>
      </c>
      <c r="FH9" s="24">
        <f>IF(FG9="x",'Gemensamma Tjänster'!$A13,0)</f>
        <v>369811</v>
      </c>
      <c r="FI9" s="27">
        <f t="shared" si="73"/>
        <v>3.4871042742347716E-2</v>
      </c>
      <c r="FJ9" s="11">
        <f t="shared" si="74"/>
        <v>0</v>
      </c>
      <c r="FK9" s="33" t="s">
        <v>33</v>
      </c>
      <c r="FL9" s="24">
        <f>IF(FK9="x",'Gemensamma Tjänster'!$A13,0)</f>
        <v>369811</v>
      </c>
      <c r="FM9" s="27">
        <f t="shared" si="75"/>
        <v>3.4871042742347716E-2</v>
      </c>
      <c r="FN9" s="11">
        <f t="shared" si="76"/>
        <v>0</v>
      </c>
      <c r="FO9" s="33" t="s">
        <v>33</v>
      </c>
      <c r="FP9" s="24">
        <f>IF(FO9="x",'Gemensamma Tjänster'!$A13,0)</f>
        <v>369811</v>
      </c>
      <c r="FQ9" s="27">
        <f t="shared" si="77"/>
        <v>3.4871042742347716E-2</v>
      </c>
      <c r="FR9" s="11">
        <f t="shared" si="78"/>
        <v>0</v>
      </c>
      <c r="FS9" s="33" t="s">
        <v>33</v>
      </c>
      <c r="FT9" s="24">
        <f>IF(FS9="x",'Gemensamma Tjänster'!$A13,0)</f>
        <v>369811</v>
      </c>
      <c r="FU9" s="27">
        <f t="shared" si="79"/>
        <v>3.4871042742347716E-2</v>
      </c>
      <c r="FV9" s="11">
        <f t="shared" si="80"/>
        <v>0</v>
      </c>
      <c r="FW9" s="33" t="s">
        <v>33</v>
      </c>
      <c r="FX9" s="24">
        <f>IF(FW9="x",'Gemensamma Tjänster'!$A13,0)</f>
        <v>369811</v>
      </c>
      <c r="FY9" s="27">
        <f t="shared" si="81"/>
        <v>3.4871042742347716E-2</v>
      </c>
      <c r="FZ9" s="11">
        <f t="shared" si="82"/>
        <v>0</v>
      </c>
      <c r="GA9" s="33" t="s">
        <v>33</v>
      </c>
      <c r="GB9" s="24">
        <f>IF(GA9="x",'Gemensamma Tjänster'!$A13,0)</f>
        <v>369811</v>
      </c>
      <c r="GC9" s="27">
        <f t="shared" si="83"/>
        <v>3.4871042742347716E-2</v>
      </c>
      <c r="GD9" s="11">
        <f t="shared" si="84"/>
        <v>0</v>
      </c>
      <c r="GE9" s="33" t="s">
        <v>33</v>
      </c>
      <c r="GF9" s="24">
        <f>IF(GE9="x",'Gemensamma Tjänster'!$A13,0)</f>
        <v>369811</v>
      </c>
      <c r="GG9" s="27">
        <f t="shared" si="85"/>
        <v>3.4871042742347716E-2</v>
      </c>
      <c r="GH9" s="11">
        <f t="shared" si="86"/>
        <v>0</v>
      </c>
      <c r="GI9" s="33" t="s">
        <v>33</v>
      </c>
      <c r="GJ9" s="24">
        <f>IF(GI9="x",'Gemensamma Tjänster'!$A13,0)</f>
        <v>369811</v>
      </c>
      <c r="GK9" s="27">
        <f t="shared" si="87"/>
        <v>3.4871042742347716E-2</v>
      </c>
      <c r="GL9" s="11">
        <f t="shared" si="88"/>
        <v>0</v>
      </c>
      <c r="GM9" s="33" t="s">
        <v>33</v>
      </c>
      <c r="GN9" s="24">
        <f>IF(GM9="x",'Gemensamma Tjänster'!$A13,0)</f>
        <v>369811</v>
      </c>
      <c r="GO9" s="27">
        <f t="shared" si="89"/>
        <v>3.4871042742347716E-2</v>
      </c>
      <c r="GP9" s="11">
        <f t="shared" si="90"/>
        <v>0</v>
      </c>
    </row>
    <row r="10" spans="1:198" x14ac:dyDescent="0.25">
      <c r="A10" s="14" t="s">
        <v>11</v>
      </c>
      <c r="B10" s="18">
        <f t="shared" si="91"/>
        <v>5921534.3981836541</v>
      </c>
      <c r="C10" s="157" t="s">
        <v>33</v>
      </c>
      <c r="D10" s="23">
        <f>IF(C10="x",'Gemensamma Tjänster'!$A14,0)</f>
        <v>203128</v>
      </c>
      <c r="E10" s="26">
        <f t="shared" si="0"/>
        <v>1.9441388369794869E-2</v>
      </c>
      <c r="F10" s="10">
        <f t="shared" si="1"/>
        <v>32324.896156800005</v>
      </c>
      <c r="G10" s="32"/>
      <c r="H10" s="23">
        <f>IF(G10="x",'Gemensamma Tjänster'!$A14,0)</f>
        <v>0</v>
      </c>
      <c r="I10" s="26">
        <f t="shared" si="2"/>
        <v>0</v>
      </c>
      <c r="J10" s="10">
        <f t="shared" si="3"/>
        <v>0</v>
      </c>
      <c r="K10" s="32" t="s">
        <v>33</v>
      </c>
      <c r="L10" s="23">
        <f>IF(K10="x",'Gemensamma Tjänster'!$A14,0)</f>
        <v>203128</v>
      </c>
      <c r="M10" s="26">
        <f t="shared" si="4"/>
        <v>1.9264638016040461E-2</v>
      </c>
      <c r="N10" s="10">
        <f t="shared" si="5"/>
        <v>32324.896156800005</v>
      </c>
      <c r="O10" s="261" t="s">
        <v>33</v>
      </c>
      <c r="P10" s="262">
        <f>IF(O10="x",'Gemensamma Tjänster'!$A14,0)</f>
        <v>203128</v>
      </c>
      <c r="Q10" s="263">
        <f t="shared" si="6"/>
        <v>3.2118521404494331E-2</v>
      </c>
      <c r="R10" s="264">
        <f t="shared" si="7"/>
        <v>32324.896156800005</v>
      </c>
      <c r="S10" s="32" t="s">
        <v>33</v>
      </c>
      <c r="T10" s="23">
        <f>IF(S10="x",'Gemensamma Tjänster'!$A14,0)</f>
        <v>203128</v>
      </c>
      <c r="U10" s="26">
        <f t="shared" si="8"/>
        <v>3.8881269601852106E-2</v>
      </c>
      <c r="V10" s="10">
        <f t="shared" si="9"/>
        <v>155925.53694176386</v>
      </c>
      <c r="W10" s="32" t="s">
        <v>33</v>
      </c>
      <c r="X10" s="23">
        <f>IF(W10="x",'Gemensamma Tjänster'!$A14,0)</f>
        <v>203128</v>
      </c>
      <c r="Y10" s="26">
        <f t="shared" si="10"/>
        <v>2.5203245273926228E-2</v>
      </c>
      <c r="Z10" s="10">
        <f t="shared" si="92"/>
        <v>238395.08335999999</v>
      </c>
      <c r="AA10" s="32" t="s">
        <v>33</v>
      </c>
      <c r="AB10" s="23">
        <f>IF(AA10="x",'Gemensamma Tjänster'!$A14,0)</f>
        <v>203128</v>
      </c>
      <c r="AC10" s="26">
        <f t="shared" si="11"/>
        <v>4.2765275004289623E-2</v>
      </c>
      <c r="AD10" s="10">
        <f t="shared" si="12"/>
        <v>79338.225127249912</v>
      </c>
      <c r="AE10" s="32" t="s">
        <v>33</v>
      </c>
      <c r="AF10" s="23">
        <f>IF(AE10="x",'Gemensamma Tjänster'!$A14,0)</f>
        <v>203128</v>
      </c>
      <c r="AG10" s="26">
        <f t="shared" si="13"/>
        <v>1.915379794048205E-2</v>
      </c>
      <c r="AH10" s="159">
        <v>31916</v>
      </c>
      <c r="AI10" s="32" t="s">
        <v>33</v>
      </c>
      <c r="AJ10" s="23">
        <f>IF(AI10="x",'Gemensamma Tjänster'!$A14,0)</f>
        <v>203128</v>
      </c>
      <c r="AK10" s="26">
        <f t="shared" si="14"/>
        <v>1.915379794048205E-2</v>
      </c>
      <c r="AL10" s="159">
        <v>793026.14399999985</v>
      </c>
      <c r="AM10" s="32" t="s">
        <v>33</v>
      </c>
      <c r="AN10" s="23">
        <f>IF(AM10="x",'Gemensamma Tjänster'!$A14,0)</f>
        <v>203128</v>
      </c>
      <c r="AO10" s="26">
        <f t="shared" si="15"/>
        <v>1.915379794048205E-2</v>
      </c>
      <c r="AP10" s="159">
        <v>1134677.8844999999</v>
      </c>
      <c r="AQ10" s="32" t="s">
        <v>33</v>
      </c>
      <c r="AR10" s="23">
        <f>IF(AQ10="x",'Gemensamma Tjänster'!$A14,0)</f>
        <v>203128</v>
      </c>
      <c r="AS10" s="26">
        <f t="shared" si="16"/>
        <v>1.915379794048205E-2</v>
      </c>
      <c r="AT10" s="159">
        <f t="shared" si="17"/>
        <v>0</v>
      </c>
      <c r="AU10" s="32" t="s">
        <v>33</v>
      </c>
      <c r="AV10" s="23">
        <f>IF(AU10="x",'Gemensamma Tjänster'!$A14,0)</f>
        <v>203128</v>
      </c>
      <c r="AW10" s="26">
        <f t="shared" si="18"/>
        <v>1.915379794048205E-2</v>
      </c>
      <c r="AX10" s="159">
        <v>52140.167280000009</v>
      </c>
      <c r="AY10" s="32" t="s">
        <v>33</v>
      </c>
      <c r="AZ10" s="23">
        <f>IF(AY10="x",'Gemensamma Tjänster'!$A14,0)</f>
        <v>203128</v>
      </c>
      <c r="BA10" s="26">
        <f t="shared" si="19"/>
        <v>2.5920642978132936E-2</v>
      </c>
      <c r="BB10" s="10">
        <f t="shared" si="20"/>
        <v>160597.4110834446</v>
      </c>
      <c r="BC10" s="32" t="s">
        <v>33</v>
      </c>
      <c r="BD10" s="23">
        <f>IF(BC10="x",'Gemensamma Tjänster'!$A14,0)</f>
        <v>203128</v>
      </c>
      <c r="BE10" s="26">
        <f t="shared" si="21"/>
        <v>3.8411906465623528E-2</v>
      </c>
      <c r="BF10" s="10">
        <f t="shared" si="22"/>
        <v>253522.2641638745</v>
      </c>
      <c r="BG10" s="32" t="s">
        <v>33</v>
      </c>
      <c r="BH10" s="23">
        <f>IF(BG10="x",'Gemensamma Tjänster'!$A14,0)</f>
        <v>203128</v>
      </c>
      <c r="BI10" s="26">
        <f t="shared" si="23"/>
        <v>2.0547065310430341E-2</v>
      </c>
      <c r="BJ10" s="10">
        <f t="shared" si="24"/>
        <v>0</v>
      </c>
      <c r="BK10" s="32" t="s">
        <v>33</v>
      </c>
      <c r="BL10" s="23">
        <f>IF(BK10="x",'Gemensamma Tjänster'!$A14,0)</f>
        <v>203128</v>
      </c>
      <c r="BM10" s="26">
        <f t="shared" si="25"/>
        <v>2.2928667471561536E-2</v>
      </c>
      <c r="BN10" s="10">
        <f t="shared" si="26"/>
        <v>28180.844469498243</v>
      </c>
      <c r="BO10" s="32" t="s">
        <v>33</v>
      </c>
      <c r="BP10" s="23">
        <f>IF(BO10="x",'Gemensamma Tjänster'!$A14,0)</f>
        <v>203128</v>
      </c>
      <c r="BQ10" s="26">
        <f t="shared" si="27"/>
        <v>2.3688263902429469E-2</v>
      </c>
      <c r="BR10" s="10">
        <f t="shared" si="28"/>
        <v>101130.8296688644</v>
      </c>
      <c r="BS10" s="32" t="s">
        <v>33</v>
      </c>
      <c r="BT10" s="23">
        <f>IF(BS10="x",'Gemensamma Tjänster'!$A14,0)</f>
        <v>203128</v>
      </c>
      <c r="BU10" s="26">
        <f t="shared" si="29"/>
        <v>1.9510084872057996E-2</v>
      </c>
      <c r="BV10" s="10">
        <f t="shared" si="30"/>
        <v>174394.60657930223</v>
      </c>
      <c r="BW10" s="32"/>
      <c r="BX10" s="23">
        <f>IF(BW10="x",'Gemensamma Tjänster'!$A14,0)</f>
        <v>0</v>
      </c>
      <c r="BY10" s="26">
        <f t="shared" si="31"/>
        <v>0</v>
      </c>
      <c r="BZ10" s="159">
        <v>0</v>
      </c>
      <c r="CA10" s="32" t="s">
        <v>33</v>
      </c>
      <c r="CB10" s="23">
        <f>IF(CA10="x",'Gemensamma Tjänster'!$A14,0)</f>
        <v>203128</v>
      </c>
      <c r="CC10" s="26">
        <f t="shared" si="32"/>
        <v>1.915379794048205E-2</v>
      </c>
      <c r="CD10" s="10">
        <f t="shared" si="33"/>
        <v>91399.6912961872</v>
      </c>
      <c r="CE10" s="32" t="s">
        <v>33</v>
      </c>
      <c r="CF10" s="23">
        <f>IF(CE10="x",'Gemensamma Tjänster'!$A14,0)</f>
        <v>203128</v>
      </c>
      <c r="CG10" s="26">
        <f t="shared" si="34"/>
        <v>7.0203548402147639E-2</v>
      </c>
      <c r="CH10" s="10">
        <f t="shared" si="35"/>
        <v>171135.28844068601</v>
      </c>
      <c r="CI10" s="32" t="s">
        <v>33</v>
      </c>
      <c r="CJ10" s="23">
        <f>IF(CI10="x",'Gemensamma Tjänster'!$A14,0)</f>
        <v>203128</v>
      </c>
      <c r="CK10" s="26">
        <f t="shared" si="36"/>
        <v>1.9672152739456317E-2</v>
      </c>
      <c r="CL10" s="10">
        <f t="shared" si="93"/>
        <v>280149.10002560006</v>
      </c>
      <c r="CM10" s="32" t="s">
        <v>33</v>
      </c>
      <c r="CN10" s="23">
        <f>IF(CM10="x",'Gemensamma Tjänster'!$A14,0)</f>
        <v>203128</v>
      </c>
      <c r="CO10" s="26">
        <f t="shared" si="37"/>
        <v>4.7090766706340173E-2</v>
      </c>
      <c r="CP10" s="10">
        <f t="shared" si="38"/>
        <v>1805401.6640000003</v>
      </c>
      <c r="CQ10" s="261"/>
      <c r="CR10" s="262">
        <f>IF(CQ10="x",'Gemensamma Tjänster'!$A14,0)</f>
        <v>0</v>
      </c>
      <c r="CS10" s="263">
        <f t="shared" si="39"/>
        <v>0</v>
      </c>
      <c r="CT10" s="264">
        <f t="shared" si="40"/>
        <v>0</v>
      </c>
      <c r="CU10" s="32" t="s">
        <v>33</v>
      </c>
      <c r="CV10" s="23">
        <f>IF(CU10="x",'Gemensamma Tjänster'!$A14,0)</f>
        <v>203128</v>
      </c>
      <c r="CW10" s="26">
        <f t="shared" si="41"/>
        <v>3.2777071282642858E-2</v>
      </c>
      <c r="CX10" s="10">
        <f t="shared" si="42"/>
        <v>159219.06003174803</v>
      </c>
      <c r="CY10" s="32" t="s">
        <v>33</v>
      </c>
      <c r="CZ10" s="23">
        <f>IF(CY10="x",'Gemensamma Tjänster'!$A14,0)</f>
        <v>203128</v>
      </c>
      <c r="DA10" s="26">
        <f t="shared" si="43"/>
        <v>2.0368029950012453E-2</v>
      </c>
      <c r="DB10" s="10">
        <f t="shared" si="44"/>
        <v>114009.90874503361</v>
      </c>
      <c r="DC10" s="32" t="s">
        <v>33</v>
      </c>
      <c r="DD10" s="23">
        <f>IF(DC10="x",'Gemensamma Tjänster'!$A14,0)</f>
        <v>203128</v>
      </c>
      <c r="DE10" s="26">
        <f t="shared" si="45"/>
        <v>1.915379794048205E-2</v>
      </c>
      <c r="DF10" s="10">
        <f t="shared" si="46"/>
        <v>0</v>
      </c>
      <c r="DG10" s="32" t="s">
        <v>33</v>
      </c>
      <c r="DH10" s="23">
        <f>IF(DG10="x",'Gemensamma Tjänster'!$A14,0)</f>
        <v>203128</v>
      </c>
      <c r="DI10" s="26">
        <f t="shared" si="47"/>
        <v>1.915379794048205E-2</v>
      </c>
      <c r="DJ10" s="10">
        <f t="shared" si="48"/>
        <v>0</v>
      </c>
      <c r="DK10" s="32" t="s">
        <v>33</v>
      </c>
      <c r="DL10" s="23">
        <f>IF(DK10="x",'Gemensamma Tjänster'!$A14,0)</f>
        <v>203128</v>
      </c>
      <c r="DM10" s="26">
        <f t="shared" si="49"/>
        <v>1.915379794048205E-2</v>
      </c>
      <c r="DN10" s="10">
        <f t="shared" si="50"/>
        <v>0</v>
      </c>
      <c r="DO10" s="32" t="s">
        <v>33</v>
      </c>
      <c r="DP10" s="23">
        <f>IF(DO10="x",'Gemensamma Tjänster'!$A14,0)</f>
        <v>203128</v>
      </c>
      <c r="DQ10" s="26">
        <f t="shared" si="51"/>
        <v>1.915379794048205E-2</v>
      </c>
      <c r="DR10" s="10">
        <f t="shared" si="52"/>
        <v>0</v>
      </c>
      <c r="DS10" s="32" t="s">
        <v>33</v>
      </c>
      <c r="DT10" s="23">
        <f>IF(DS10="x",'Gemensamma Tjänster'!$A14,0)</f>
        <v>203128</v>
      </c>
      <c r="DU10" s="26">
        <f t="shared" si="53"/>
        <v>1.915379794048205E-2</v>
      </c>
      <c r="DV10" s="10">
        <f t="shared" si="54"/>
        <v>0</v>
      </c>
      <c r="DW10" s="32" t="s">
        <v>33</v>
      </c>
      <c r="DX10" s="23">
        <f>IF(DW10="x",'Gemensamma Tjänster'!$A14,0)</f>
        <v>203128</v>
      </c>
      <c r="DY10" s="26">
        <f t="shared" si="55"/>
        <v>1.915379794048205E-2</v>
      </c>
      <c r="DZ10" s="10">
        <f t="shared" si="56"/>
        <v>0</v>
      </c>
      <c r="EA10" s="32" t="s">
        <v>33</v>
      </c>
      <c r="EB10" s="23">
        <f>IF(EA10="x",'Gemensamma Tjänster'!$A14,0)</f>
        <v>203128</v>
      </c>
      <c r="EC10" s="26">
        <f t="shared" si="57"/>
        <v>1.915379794048205E-2</v>
      </c>
      <c r="ED10" s="10">
        <f t="shared" si="58"/>
        <v>0</v>
      </c>
      <c r="EE10" s="32" t="s">
        <v>33</v>
      </c>
      <c r="EF10" s="23">
        <f>IF(EE10="x",'Gemensamma Tjänster'!$A14,0)</f>
        <v>203128</v>
      </c>
      <c r="EG10" s="26">
        <f t="shared" si="59"/>
        <v>1.915379794048205E-2</v>
      </c>
      <c r="EH10" s="10">
        <f t="shared" si="60"/>
        <v>0</v>
      </c>
      <c r="EI10" s="32" t="s">
        <v>33</v>
      </c>
      <c r="EJ10" s="23">
        <f>IF(EI10="x",'Gemensamma Tjänster'!$A14,0)</f>
        <v>203128</v>
      </c>
      <c r="EK10" s="26">
        <f t="shared" si="61"/>
        <v>1.915379794048205E-2</v>
      </c>
      <c r="EL10" s="10">
        <f t="shared" si="62"/>
        <v>0</v>
      </c>
      <c r="EM10" s="32" t="s">
        <v>33</v>
      </c>
      <c r="EN10" s="23">
        <f>IF(EM10="x",'Gemensamma Tjänster'!$A14,0)</f>
        <v>203128</v>
      </c>
      <c r="EO10" s="26">
        <f t="shared" si="63"/>
        <v>1.915379794048205E-2</v>
      </c>
      <c r="EP10" s="10">
        <f t="shared" si="64"/>
        <v>0</v>
      </c>
      <c r="EQ10" s="32" t="s">
        <v>33</v>
      </c>
      <c r="ER10" s="23">
        <f>IF(EQ10="x",'Gemensamma Tjänster'!$A14,0)</f>
        <v>203128</v>
      </c>
      <c r="ES10" s="26">
        <f t="shared" si="65"/>
        <v>1.915379794048205E-2</v>
      </c>
      <c r="ET10" s="10">
        <f t="shared" si="66"/>
        <v>0</v>
      </c>
      <c r="EU10" s="32" t="s">
        <v>33</v>
      </c>
      <c r="EV10" s="23">
        <f>IF(EU10="x",'Gemensamma Tjänster'!$A14,0)</f>
        <v>203128</v>
      </c>
      <c r="EW10" s="26">
        <f t="shared" si="67"/>
        <v>1.915379794048205E-2</v>
      </c>
      <c r="EX10" s="10">
        <f t="shared" si="68"/>
        <v>0</v>
      </c>
      <c r="EY10" s="32" t="s">
        <v>33</v>
      </c>
      <c r="EZ10" s="23">
        <f>IF(EY10="x",'Gemensamma Tjänster'!$A14,0)</f>
        <v>203128</v>
      </c>
      <c r="FA10" s="26">
        <f t="shared" si="69"/>
        <v>1.915379794048205E-2</v>
      </c>
      <c r="FB10" s="10">
        <f t="shared" si="70"/>
        <v>0</v>
      </c>
      <c r="FC10" s="32" t="s">
        <v>33</v>
      </c>
      <c r="FD10" s="23">
        <f>IF(FC10="x",'Gemensamma Tjänster'!$A14,0)</f>
        <v>203128</v>
      </c>
      <c r="FE10" s="26">
        <f t="shared" si="71"/>
        <v>1.915379794048205E-2</v>
      </c>
      <c r="FF10" s="10">
        <f t="shared" si="72"/>
        <v>0</v>
      </c>
      <c r="FG10" s="32" t="s">
        <v>33</v>
      </c>
      <c r="FH10" s="23">
        <f>IF(FG10="x",'Gemensamma Tjänster'!$A14,0)</f>
        <v>203128</v>
      </c>
      <c r="FI10" s="26">
        <f t="shared" si="73"/>
        <v>1.915379794048205E-2</v>
      </c>
      <c r="FJ10" s="10">
        <f t="shared" si="74"/>
        <v>0</v>
      </c>
      <c r="FK10" s="32" t="s">
        <v>33</v>
      </c>
      <c r="FL10" s="23">
        <f>IF(FK10="x",'Gemensamma Tjänster'!$A14,0)</f>
        <v>203128</v>
      </c>
      <c r="FM10" s="26">
        <f t="shared" si="75"/>
        <v>1.915379794048205E-2</v>
      </c>
      <c r="FN10" s="10">
        <f t="shared" si="76"/>
        <v>0</v>
      </c>
      <c r="FO10" s="32" t="s">
        <v>33</v>
      </c>
      <c r="FP10" s="23">
        <f>IF(FO10="x",'Gemensamma Tjänster'!$A14,0)</f>
        <v>203128</v>
      </c>
      <c r="FQ10" s="26">
        <f t="shared" si="77"/>
        <v>1.915379794048205E-2</v>
      </c>
      <c r="FR10" s="10">
        <f t="shared" si="78"/>
        <v>0</v>
      </c>
      <c r="FS10" s="32" t="s">
        <v>33</v>
      </c>
      <c r="FT10" s="23">
        <f>IF(FS10="x",'Gemensamma Tjänster'!$A14,0)</f>
        <v>203128</v>
      </c>
      <c r="FU10" s="26">
        <f t="shared" si="79"/>
        <v>1.915379794048205E-2</v>
      </c>
      <c r="FV10" s="10">
        <f t="shared" si="80"/>
        <v>0</v>
      </c>
      <c r="FW10" s="32" t="s">
        <v>33</v>
      </c>
      <c r="FX10" s="23">
        <f>IF(FW10="x",'Gemensamma Tjänster'!$A14,0)</f>
        <v>203128</v>
      </c>
      <c r="FY10" s="26">
        <f t="shared" si="81"/>
        <v>1.915379794048205E-2</v>
      </c>
      <c r="FZ10" s="10">
        <f t="shared" si="82"/>
        <v>0</v>
      </c>
      <c r="GA10" s="32" t="s">
        <v>33</v>
      </c>
      <c r="GB10" s="23">
        <f>IF(GA10="x",'Gemensamma Tjänster'!$A14,0)</f>
        <v>203128</v>
      </c>
      <c r="GC10" s="26">
        <f t="shared" si="83"/>
        <v>1.915379794048205E-2</v>
      </c>
      <c r="GD10" s="10">
        <f t="shared" si="84"/>
        <v>0</v>
      </c>
      <c r="GE10" s="32" t="s">
        <v>33</v>
      </c>
      <c r="GF10" s="23">
        <f>IF(GE10="x",'Gemensamma Tjänster'!$A14,0)</f>
        <v>203128</v>
      </c>
      <c r="GG10" s="26">
        <f t="shared" si="85"/>
        <v>1.915379794048205E-2</v>
      </c>
      <c r="GH10" s="10">
        <f t="shared" si="86"/>
        <v>0</v>
      </c>
      <c r="GI10" s="32" t="s">
        <v>33</v>
      </c>
      <c r="GJ10" s="23">
        <f>IF(GI10="x",'Gemensamma Tjänster'!$A14,0)</f>
        <v>203128</v>
      </c>
      <c r="GK10" s="26">
        <f t="shared" si="87"/>
        <v>1.915379794048205E-2</v>
      </c>
      <c r="GL10" s="10">
        <f t="shared" si="88"/>
        <v>0</v>
      </c>
      <c r="GM10" s="32" t="s">
        <v>33</v>
      </c>
      <c r="GN10" s="23">
        <f>IF(GM10="x",'Gemensamma Tjänster'!$A14,0)</f>
        <v>203128</v>
      </c>
      <c r="GO10" s="26">
        <f t="shared" si="89"/>
        <v>1.915379794048205E-2</v>
      </c>
      <c r="GP10" s="10">
        <f t="shared" si="90"/>
        <v>0</v>
      </c>
    </row>
    <row r="11" spans="1:198" x14ac:dyDescent="0.25">
      <c r="A11" s="15" t="s">
        <v>111</v>
      </c>
      <c r="B11" s="19">
        <f t="shared" si="91"/>
        <v>7332513.3319533709</v>
      </c>
      <c r="C11" s="156" t="s">
        <v>33</v>
      </c>
      <c r="D11" s="24">
        <f>IF(C11="x",'Gemensamma Tjänster'!$A15,0)</f>
        <v>245819</v>
      </c>
      <c r="E11" s="27">
        <f t="shared" si="0"/>
        <v>2.3527345553909874E-2</v>
      </c>
      <c r="F11" s="11">
        <f t="shared" si="1"/>
        <v>39118.554056400004</v>
      </c>
      <c r="G11" s="33"/>
      <c r="H11" s="24">
        <f>IF(G11="x",'Gemensamma Tjänster'!$A15,0)</f>
        <v>0</v>
      </c>
      <c r="I11" s="27">
        <f t="shared" si="2"/>
        <v>0</v>
      </c>
      <c r="J11" s="11">
        <f t="shared" si="3"/>
        <v>0</v>
      </c>
      <c r="K11" s="33" t="s">
        <v>33</v>
      </c>
      <c r="L11" s="24">
        <f>IF(K11="x",'Gemensamma Tjänster'!$A15,0)</f>
        <v>245819</v>
      </c>
      <c r="M11" s="27">
        <f t="shared" si="4"/>
        <v>2.3313447936596874E-2</v>
      </c>
      <c r="N11" s="11">
        <f t="shared" si="5"/>
        <v>39118.554056400004</v>
      </c>
      <c r="O11" s="265"/>
      <c r="P11" s="160">
        <f>IF(O11="x",'Gemensamma Tjänster'!$A15,0)</f>
        <v>0</v>
      </c>
      <c r="Q11" s="266">
        <f t="shared" si="6"/>
        <v>0</v>
      </c>
      <c r="R11" s="192">
        <f t="shared" si="7"/>
        <v>0</v>
      </c>
      <c r="S11" s="33" t="s">
        <v>33</v>
      </c>
      <c r="T11" s="24">
        <f>IF(S11="x",'Gemensamma Tjänster'!$A15,0)</f>
        <v>245819</v>
      </c>
      <c r="U11" s="27">
        <f t="shared" si="8"/>
        <v>4.7052867217998916E-2</v>
      </c>
      <c r="V11" s="11">
        <f t="shared" si="9"/>
        <v>188696.09096474858</v>
      </c>
      <c r="W11" s="33" t="s">
        <v>33</v>
      </c>
      <c r="X11" s="24">
        <f>IF(W11="x",'Gemensamma Tjänster'!$A15,0)</f>
        <v>245819</v>
      </c>
      <c r="Y11" s="27">
        <f t="shared" si="10"/>
        <v>3.0500160243744197E-2</v>
      </c>
      <c r="Z11" s="11">
        <f t="shared" si="92"/>
        <v>288498.09477999998</v>
      </c>
      <c r="AA11" s="33" t="s">
        <v>33</v>
      </c>
      <c r="AB11" s="24">
        <f>IF(AA11="x",'Gemensamma Tjänster'!$A15,0)</f>
        <v>245819</v>
      </c>
      <c r="AC11" s="27">
        <f t="shared" si="11"/>
        <v>5.1753166162614071E-2</v>
      </c>
      <c r="AD11" s="11">
        <f t="shared" si="12"/>
        <v>96012.579076028152</v>
      </c>
      <c r="AE11" s="33" t="s">
        <v>33</v>
      </c>
      <c r="AF11" s="24">
        <f>IF(AE11="x",'Gemensamma Tjänster'!$A15,0)</f>
        <v>245819</v>
      </c>
      <c r="AG11" s="27">
        <f t="shared" si="13"/>
        <v>2.3179312827041849E-2</v>
      </c>
      <c r="AH11" s="68">
        <v>31916</v>
      </c>
      <c r="AI11" s="33" t="s">
        <v>33</v>
      </c>
      <c r="AJ11" s="24">
        <f>IF(AI11="x",'Gemensamma Tjänster'!$A15,0)</f>
        <v>245819</v>
      </c>
      <c r="AK11" s="27">
        <f t="shared" si="14"/>
        <v>2.3179312827041849E-2</v>
      </c>
      <c r="AL11" s="68">
        <v>964752</v>
      </c>
      <c r="AM11" s="33" t="s">
        <v>33</v>
      </c>
      <c r="AN11" s="24">
        <f>IF(AM11="x",'Gemensamma Tjänster'!$A15,0)</f>
        <v>245819</v>
      </c>
      <c r="AO11" s="27">
        <f t="shared" si="15"/>
        <v>2.3179312827041849E-2</v>
      </c>
      <c r="AP11" s="68">
        <v>1276302.0438999999</v>
      </c>
      <c r="AQ11" s="33" t="s">
        <v>33</v>
      </c>
      <c r="AR11" s="24">
        <f>IF(AQ11="x",'Gemensamma Tjänster'!$A15,0)</f>
        <v>245819</v>
      </c>
      <c r="AS11" s="27">
        <f t="shared" si="16"/>
        <v>2.3179312827041849E-2</v>
      </c>
      <c r="AT11" s="68">
        <f t="shared" si="17"/>
        <v>0</v>
      </c>
      <c r="AU11" s="33" t="s">
        <v>33</v>
      </c>
      <c r="AV11" s="24">
        <f>IF(AU11="x",'Gemensamma Tjänster'!$A15,0)</f>
        <v>245819</v>
      </c>
      <c r="AW11" s="27">
        <f t="shared" si="18"/>
        <v>2.3179312827041849E-2</v>
      </c>
      <c r="AX11" s="68">
        <v>45450.351479999998</v>
      </c>
      <c r="AY11" s="33" t="s">
        <v>33</v>
      </c>
      <c r="AZ11" s="24">
        <f>IF(AY11="x",'Gemensamma Tjänster'!$A15,0)</f>
        <v>245819</v>
      </c>
      <c r="BA11" s="27">
        <f t="shared" si="19"/>
        <v>3.1368331969209858E-2</v>
      </c>
      <c r="BB11" s="11">
        <f t="shared" si="20"/>
        <v>194349.84342444799</v>
      </c>
      <c r="BC11" s="33" t="s">
        <v>33</v>
      </c>
      <c r="BD11" s="24">
        <f>IF(BC11="x",'Gemensamma Tjänster'!$A15,0)</f>
        <v>245819</v>
      </c>
      <c r="BE11" s="27">
        <f t="shared" si="21"/>
        <v>4.6484858982873412E-2</v>
      </c>
      <c r="BF11" s="11">
        <f t="shared" si="22"/>
        <v>306804.52450917382</v>
      </c>
      <c r="BG11" s="33" t="s">
        <v>33</v>
      </c>
      <c r="BH11" s="24">
        <f>IF(BG11="x",'Gemensamma Tjänster'!$A15,0)</f>
        <v>245819</v>
      </c>
      <c r="BI11" s="27">
        <f t="shared" si="23"/>
        <v>2.486540037584516E-2</v>
      </c>
      <c r="BJ11" s="11">
        <f t="shared" si="24"/>
        <v>0</v>
      </c>
      <c r="BK11" s="33" t="s">
        <v>33</v>
      </c>
      <c r="BL11" s="24">
        <f>IF(BK11="x",'Gemensamma Tjänster'!$A15,0)</f>
        <v>245819</v>
      </c>
      <c r="BM11" s="27">
        <f t="shared" si="25"/>
        <v>2.7747539035444573E-2</v>
      </c>
      <c r="BN11" s="11">
        <f t="shared" si="26"/>
        <v>34103.555426369523</v>
      </c>
      <c r="BO11" s="33" t="s">
        <v>33</v>
      </c>
      <c r="BP11" s="24">
        <f>IF(BO11="x",'Gemensamma Tjänster'!$A15,0)</f>
        <v>245819</v>
      </c>
      <c r="BQ11" s="27">
        <f t="shared" si="27"/>
        <v>2.8666778308412969E-2</v>
      </c>
      <c r="BR11" s="11">
        <f t="shared" si="28"/>
        <v>122385.29113844757</v>
      </c>
      <c r="BS11" s="33" t="s">
        <v>33</v>
      </c>
      <c r="BT11" s="24">
        <f>IF(BS11="x",'Gemensamma Tjänster'!$A15,0)</f>
        <v>245819</v>
      </c>
      <c r="BU11" s="27">
        <f t="shared" si="29"/>
        <v>2.361047986079922E-2</v>
      </c>
      <c r="BV11" s="11">
        <f t="shared" si="30"/>
        <v>211046.76752942722</v>
      </c>
      <c r="BW11" s="33"/>
      <c r="BX11" s="24">
        <f>IF(BW11="x",'Gemensamma Tjänster'!$A15,0)</f>
        <v>0</v>
      </c>
      <c r="BY11" s="27">
        <f t="shared" si="31"/>
        <v>0</v>
      </c>
      <c r="BZ11" s="68">
        <v>0</v>
      </c>
      <c r="CA11" s="33" t="s">
        <v>33</v>
      </c>
      <c r="CB11" s="24">
        <f>IF(CA11="x",'Gemensamma Tjänster'!$A15,0)</f>
        <v>245819</v>
      </c>
      <c r="CC11" s="27">
        <f t="shared" si="32"/>
        <v>2.3179312827041849E-2</v>
      </c>
      <c r="CD11" s="11">
        <f t="shared" si="33"/>
        <v>110608.97913993857</v>
      </c>
      <c r="CE11" s="33"/>
      <c r="CF11" s="24">
        <f>IF(CE11="x",'Gemensamma Tjänster'!$A15,0)</f>
        <v>0</v>
      </c>
      <c r="CG11" s="27">
        <f t="shared" si="34"/>
        <v>0</v>
      </c>
      <c r="CH11" s="11">
        <f t="shared" si="35"/>
        <v>0</v>
      </c>
      <c r="CI11" s="33" t="s">
        <v>33</v>
      </c>
      <c r="CJ11" s="24">
        <f>IF(CI11="x",'Gemensamma Tjänster'!$A15,0)</f>
        <v>245819</v>
      </c>
      <c r="CK11" s="27">
        <f t="shared" si="36"/>
        <v>2.380660920336149E-2</v>
      </c>
      <c r="CL11" s="11">
        <f t="shared" si="93"/>
        <v>339027.46848880005</v>
      </c>
      <c r="CM11" s="33" t="s">
        <v>33</v>
      </c>
      <c r="CN11" s="24">
        <f>IF(CM11="x",'Gemensamma Tjänster'!$A15,0)</f>
        <v>245819</v>
      </c>
      <c r="CO11" s="27">
        <f t="shared" si="37"/>
        <v>5.6987737687496723E-2</v>
      </c>
      <c r="CP11" s="11">
        <f t="shared" si="38"/>
        <v>2184839.2720000003</v>
      </c>
      <c r="CQ11" s="265" t="s">
        <v>33</v>
      </c>
      <c r="CR11" s="160">
        <f>IF(CQ11="x",'Gemensamma Tjänster'!$A15,0)</f>
        <v>245819</v>
      </c>
      <c r="CS11" s="266">
        <f t="shared" si="39"/>
        <v>0.15415628533389689</v>
      </c>
      <c r="CT11" s="192">
        <f t="shared" si="40"/>
        <v>528830.41469999996</v>
      </c>
      <c r="CU11" s="33" t="s">
        <v>33</v>
      </c>
      <c r="CV11" s="24">
        <f>IF(CU11="x",'Gemensamma Tjänster'!$A15,0)</f>
        <v>245819</v>
      </c>
      <c r="CW11" s="27">
        <f t="shared" si="41"/>
        <v>3.9665761911838765E-2</v>
      </c>
      <c r="CX11" s="11">
        <f t="shared" si="42"/>
        <v>192681.80712626653</v>
      </c>
      <c r="CY11" s="33" t="s">
        <v>33</v>
      </c>
      <c r="CZ11" s="24">
        <f>IF(CY11="x",'Gemensamma Tjänster'!$A15,0)</f>
        <v>245819</v>
      </c>
      <c r="DA11" s="27">
        <f t="shared" si="43"/>
        <v>2.464873751665015E-2</v>
      </c>
      <c r="DB11" s="11">
        <f t="shared" si="44"/>
        <v>137971.1401569228</v>
      </c>
      <c r="DC11" s="33" t="s">
        <v>33</v>
      </c>
      <c r="DD11" s="24">
        <f>IF(DC11="x",'Gemensamma Tjänster'!$A15,0)</f>
        <v>245819</v>
      </c>
      <c r="DE11" s="27">
        <f t="shared" si="45"/>
        <v>2.3179312827041849E-2</v>
      </c>
      <c r="DF11" s="11">
        <f t="shared" si="46"/>
        <v>0</v>
      </c>
      <c r="DG11" s="33" t="s">
        <v>33</v>
      </c>
      <c r="DH11" s="24">
        <f>IF(DG11="x",'Gemensamma Tjänster'!$A15,0)</f>
        <v>245819</v>
      </c>
      <c r="DI11" s="27">
        <f t="shared" si="47"/>
        <v>2.3179312827041849E-2</v>
      </c>
      <c r="DJ11" s="11">
        <f t="shared" si="48"/>
        <v>0</v>
      </c>
      <c r="DK11" s="33" t="s">
        <v>33</v>
      </c>
      <c r="DL11" s="24">
        <f>IF(DK11="x",'Gemensamma Tjänster'!$A15,0)</f>
        <v>245819</v>
      </c>
      <c r="DM11" s="27">
        <f t="shared" si="49"/>
        <v>2.3179312827041849E-2</v>
      </c>
      <c r="DN11" s="11">
        <f t="shared" si="50"/>
        <v>0</v>
      </c>
      <c r="DO11" s="33" t="s">
        <v>33</v>
      </c>
      <c r="DP11" s="24">
        <f>IF(DO11="x",'Gemensamma Tjänster'!$A15,0)</f>
        <v>245819</v>
      </c>
      <c r="DQ11" s="27">
        <f t="shared" si="51"/>
        <v>2.3179312827041849E-2</v>
      </c>
      <c r="DR11" s="11">
        <f t="shared" si="52"/>
        <v>0</v>
      </c>
      <c r="DS11" s="33" t="s">
        <v>33</v>
      </c>
      <c r="DT11" s="24">
        <f>IF(DS11="x",'Gemensamma Tjänster'!$A15,0)</f>
        <v>245819</v>
      </c>
      <c r="DU11" s="27">
        <f t="shared" si="53"/>
        <v>2.3179312827041849E-2</v>
      </c>
      <c r="DV11" s="11">
        <f t="shared" si="54"/>
        <v>0</v>
      </c>
      <c r="DW11" s="33" t="s">
        <v>33</v>
      </c>
      <c r="DX11" s="24">
        <f>IF(DW11="x",'Gemensamma Tjänster'!$A15,0)</f>
        <v>245819</v>
      </c>
      <c r="DY11" s="27">
        <f t="shared" si="55"/>
        <v>2.3179312827041849E-2</v>
      </c>
      <c r="DZ11" s="11">
        <f t="shared" si="56"/>
        <v>0</v>
      </c>
      <c r="EA11" s="33" t="s">
        <v>33</v>
      </c>
      <c r="EB11" s="24">
        <f>IF(EA11="x",'Gemensamma Tjänster'!$A15,0)</f>
        <v>245819</v>
      </c>
      <c r="EC11" s="27">
        <f t="shared" si="57"/>
        <v>2.3179312827041849E-2</v>
      </c>
      <c r="ED11" s="11">
        <f t="shared" si="58"/>
        <v>0</v>
      </c>
      <c r="EE11" s="33" t="s">
        <v>33</v>
      </c>
      <c r="EF11" s="24">
        <f>IF(EE11="x",'Gemensamma Tjänster'!$A15,0)</f>
        <v>245819</v>
      </c>
      <c r="EG11" s="27">
        <f t="shared" si="59"/>
        <v>2.3179312827041849E-2</v>
      </c>
      <c r="EH11" s="11">
        <f t="shared" si="60"/>
        <v>0</v>
      </c>
      <c r="EI11" s="33" t="s">
        <v>33</v>
      </c>
      <c r="EJ11" s="24">
        <f>IF(EI11="x",'Gemensamma Tjänster'!$A15,0)</f>
        <v>245819</v>
      </c>
      <c r="EK11" s="27">
        <f t="shared" si="61"/>
        <v>2.3179312827041849E-2</v>
      </c>
      <c r="EL11" s="11">
        <f t="shared" si="62"/>
        <v>0</v>
      </c>
      <c r="EM11" s="33" t="s">
        <v>33</v>
      </c>
      <c r="EN11" s="24">
        <f>IF(EM11="x",'Gemensamma Tjänster'!$A15,0)</f>
        <v>245819</v>
      </c>
      <c r="EO11" s="27">
        <f t="shared" si="63"/>
        <v>2.3179312827041849E-2</v>
      </c>
      <c r="EP11" s="11">
        <f t="shared" si="64"/>
        <v>0</v>
      </c>
      <c r="EQ11" s="33" t="s">
        <v>33</v>
      </c>
      <c r="ER11" s="24">
        <f>IF(EQ11="x",'Gemensamma Tjänster'!$A15,0)</f>
        <v>245819</v>
      </c>
      <c r="ES11" s="27">
        <f t="shared" si="65"/>
        <v>2.3179312827041849E-2</v>
      </c>
      <c r="ET11" s="11">
        <f t="shared" si="66"/>
        <v>0</v>
      </c>
      <c r="EU11" s="33" t="s">
        <v>33</v>
      </c>
      <c r="EV11" s="24">
        <f>IF(EU11="x",'Gemensamma Tjänster'!$A15,0)</f>
        <v>245819</v>
      </c>
      <c r="EW11" s="27">
        <f t="shared" si="67"/>
        <v>2.3179312827041849E-2</v>
      </c>
      <c r="EX11" s="11">
        <f t="shared" si="68"/>
        <v>0</v>
      </c>
      <c r="EY11" s="33" t="s">
        <v>33</v>
      </c>
      <c r="EZ11" s="24">
        <f>IF(EY11="x",'Gemensamma Tjänster'!$A15,0)</f>
        <v>245819</v>
      </c>
      <c r="FA11" s="27">
        <f t="shared" si="69"/>
        <v>2.3179312827041849E-2</v>
      </c>
      <c r="FB11" s="11">
        <f t="shared" si="70"/>
        <v>0</v>
      </c>
      <c r="FC11" s="33" t="s">
        <v>33</v>
      </c>
      <c r="FD11" s="24">
        <f>IF(FC11="x",'Gemensamma Tjänster'!$A15,0)</f>
        <v>245819</v>
      </c>
      <c r="FE11" s="27">
        <f t="shared" si="71"/>
        <v>2.3179312827041849E-2</v>
      </c>
      <c r="FF11" s="11">
        <f t="shared" si="72"/>
        <v>0</v>
      </c>
      <c r="FG11" s="33" t="s">
        <v>33</v>
      </c>
      <c r="FH11" s="24">
        <f>IF(FG11="x",'Gemensamma Tjänster'!$A15,0)</f>
        <v>245819</v>
      </c>
      <c r="FI11" s="27">
        <f t="shared" si="73"/>
        <v>2.3179312827041849E-2</v>
      </c>
      <c r="FJ11" s="11">
        <f t="shared" si="74"/>
        <v>0</v>
      </c>
      <c r="FK11" s="33" t="s">
        <v>33</v>
      </c>
      <c r="FL11" s="24">
        <f>IF(FK11="x",'Gemensamma Tjänster'!$A15,0)</f>
        <v>245819</v>
      </c>
      <c r="FM11" s="27">
        <f t="shared" si="75"/>
        <v>2.3179312827041849E-2</v>
      </c>
      <c r="FN11" s="11">
        <f t="shared" si="76"/>
        <v>0</v>
      </c>
      <c r="FO11" s="33" t="s">
        <v>33</v>
      </c>
      <c r="FP11" s="24">
        <f>IF(FO11="x",'Gemensamma Tjänster'!$A15,0)</f>
        <v>245819</v>
      </c>
      <c r="FQ11" s="27">
        <f t="shared" si="77"/>
        <v>2.3179312827041849E-2</v>
      </c>
      <c r="FR11" s="11">
        <f t="shared" si="78"/>
        <v>0</v>
      </c>
      <c r="FS11" s="33" t="s">
        <v>33</v>
      </c>
      <c r="FT11" s="24">
        <f>IF(FS11="x",'Gemensamma Tjänster'!$A15,0)</f>
        <v>245819</v>
      </c>
      <c r="FU11" s="27">
        <f t="shared" si="79"/>
        <v>2.3179312827041849E-2</v>
      </c>
      <c r="FV11" s="11">
        <f t="shared" si="80"/>
        <v>0</v>
      </c>
      <c r="FW11" s="33" t="s">
        <v>33</v>
      </c>
      <c r="FX11" s="24">
        <f>IF(FW11="x",'Gemensamma Tjänster'!$A15,0)</f>
        <v>245819</v>
      </c>
      <c r="FY11" s="27">
        <f t="shared" si="81"/>
        <v>2.3179312827041849E-2</v>
      </c>
      <c r="FZ11" s="11">
        <f t="shared" si="82"/>
        <v>0</v>
      </c>
      <c r="GA11" s="33" t="s">
        <v>33</v>
      </c>
      <c r="GB11" s="24">
        <f>IF(GA11="x",'Gemensamma Tjänster'!$A15,0)</f>
        <v>245819</v>
      </c>
      <c r="GC11" s="27">
        <f t="shared" si="83"/>
        <v>2.3179312827041849E-2</v>
      </c>
      <c r="GD11" s="11">
        <f t="shared" si="84"/>
        <v>0</v>
      </c>
      <c r="GE11" s="33" t="s">
        <v>33</v>
      </c>
      <c r="GF11" s="24">
        <f>IF(GE11="x",'Gemensamma Tjänster'!$A15,0)</f>
        <v>245819</v>
      </c>
      <c r="GG11" s="27">
        <f t="shared" si="85"/>
        <v>2.3179312827041849E-2</v>
      </c>
      <c r="GH11" s="11">
        <f t="shared" si="86"/>
        <v>0</v>
      </c>
      <c r="GI11" s="33" t="s">
        <v>33</v>
      </c>
      <c r="GJ11" s="24">
        <f>IF(GI11="x",'Gemensamma Tjänster'!$A15,0)</f>
        <v>245819</v>
      </c>
      <c r="GK11" s="27">
        <f t="shared" si="87"/>
        <v>2.3179312827041849E-2</v>
      </c>
      <c r="GL11" s="11">
        <f t="shared" si="88"/>
        <v>0</v>
      </c>
      <c r="GM11" s="33" t="s">
        <v>33</v>
      </c>
      <c r="GN11" s="24">
        <f>IF(GM11="x",'Gemensamma Tjänster'!$A15,0)</f>
        <v>245819</v>
      </c>
      <c r="GO11" s="27">
        <f t="shared" si="89"/>
        <v>2.3179312827041849E-2</v>
      </c>
      <c r="GP11" s="11">
        <f t="shared" si="90"/>
        <v>0</v>
      </c>
    </row>
    <row r="12" spans="1:198" x14ac:dyDescent="0.25">
      <c r="A12" s="14" t="s">
        <v>13</v>
      </c>
      <c r="B12" s="18">
        <f t="shared" si="91"/>
        <v>1262370.7665150936</v>
      </c>
      <c r="C12" s="157" t="s">
        <v>33</v>
      </c>
      <c r="D12" s="23">
        <f>IF(C12="x",'Gemensamma Tjänster'!$A16,0)</f>
        <v>61017</v>
      </c>
      <c r="E12" s="26">
        <f t="shared" si="0"/>
        <v>5.8399393198366231E-3</v>
      </c>
      <c r="F12" s="10">
        <f t="shared" si="1"/>
        <v>9709.9769052000011</v>
      </c>
      <c r="G12" s="32"/>
      <c r="H12" s="23">
        <f>IF(G12="x",'Gemensamma Tjänster'!$A16,0)</f>
        <v>0</v>
      </c>
      <c r="I12" s="26">
        <f t="shared" si="2"/>
        <v>0</v>
      </c>
      <c r="J12" s="10">
        <f t="shared" si="3"/>
        <v>0</v>
      </c>
      <c r="K12" s="32"/>
      <c r="L12" s="23">
        <f>IF(K12="x",'Gemensamma Tjänster'!$A16,0)</f>
        <v>0</v>
      </c>
      <c r="M12" s="26">
        <f t="shared" si="4"/>
        <v>0</v>
      </c>
      <c r="N12" s="10">
        <f t="shared" si="5"/>
        <v>0</v>
      </c>
      <c r="O12" s="261" t="s">
        <v>33</v>
      </c>
      <c r="P12" s="262">
        <f>IF(O12="x",'Gemensamma Tjänster'!$A16,0)</f>
        <v>61017</v>
      </c>
      <c r="Q12" s="263">
        <f t="shared" si="6"/>
        <v>9.6479846231835621E-3</v>
      </c>
      <c r="R12" s="264">
        <f t="shared" si="7"/>
        <v>9709.9769052000011</v>
      </c>
      <c r="S12" s="32"/>
      <c r="T12" s="23">
        <f>IF(S12="x",'Gemensamma Tjänster'!$A16,0)</f>
        <v>0</v>
      </c>
      <c r="U12" s="26">
        <f t="shared" si="8"/>
        <v>0</v>
      </c>
      <c r="V12" s="10">
        <f t="shared" si="9"/>
        <v>0</v>
      </c>
      <c r="W12" s="32"/>
      <c r="X12" s="23">
        <f>IF(W12="x",'Gemensamma Tjänster'!$A16,0)</f>
        <v>0</v>
      </c>
      <c r="Y12" s="26">
        <f t="shared" si="10"/>
        <v>0</v>
      </c>
      <c r="Z12" s="10">
        <f t="shared" si="92"/>
        <v>0</v>
      </c>
      <c r="AA12" s="32"/>
      <c r="AB12" s="23">
        <f>IF(AA12="x",'Gemensamma Tjänster'!$A16,0)</f>
        <v>0</v>
      </c>
      <c r="AC12" s="26">
        <f t="shared" si="11"/>
        <v>0</v>
      </c>
      <c r="AD12" s="10">
        <f t="shared" si="12"/>
        <v>0</v>
      </c>
      <c r="AE12" s="32" t="s">
        <v>33</v>
      </c>
      <c r="AF12" s="23">
        <f>IF(AE12="x",'Gemensamma Tjänster'!$A16,0)</f>
        <v>61017</v>
      </c>
      <c r="AG12" s="26">
        <f t="shared" si="13"/>
        <v>5.7535509084635957E-3</v>
      </c>
      <c r="AH12" s="159">
        <v>31916</v>
      </c>
      <c r="AI12" s="32" t="s">
        <v>33</v>
      </c>
      <c r="AJ12" s="23">
        <f>IF(AI12="x",'Gemensamma Tjänster'!$A16,0)</f>
        <v>61017</v>
      </c>
      <c r="AK12" s="26">
        <f t="shared" si="14"/>
        <v>5.7535509084635957E-3</v>
      </c>
      <c r="AL12" s="159">
        <v>0</v>
      </c>
      <c r="AM12" s="32" t="s">
        <v>33</v>
      </c>
      <c r="AN12" s="23">
        <f>IF(AM12="x",'Gemensamma Tjänster'!$A16,0)</f>
        <v>61017</v>
      </c>
      <c r="AO12" s="26">
        <f t="shared" si="15"/>
        <v>5.7535509084635957E-3</v>
      </c>
      <c r="AP12" s="159">
        <v>306342.04960000003</v>
      </c>
      <c r="AQ12" s="32" t="s">
        <v>33</v>
      </c>
      <c r="AR12" s="23">
        <f>IF(AQ12="x",'Gemensamma Tjänster'!$A16,0)</f>
        <v>61017</v>
      </c>
      <c r="AS12" s="26">
        <f t="shared" si="16"/>
        <v>5.7535509084635957E-3</v>
      </c>
      <c r="AT12" s="159">
        <f t="shared" si="17"/>
        <v>0</v>
      </c>
      <c r="AU12" s="32" t="s">
        <v>33</v>
      </c>
      <c r="AV12" s="23">
        <f>IF(AU12="x",'Gemensamma Tjänster'!$A16,0)</f>
        <v>61017</v>
      </c>
      <c r="AW12" s="26">
        <f t="shared" si="18"/>
        <v>5.7535509084635957E-3</v>
      </c>
      <c r="AX12" s="159">
        <v>1871.6794800000002</v>
      </c>
      <c r="AY12" s="32" t="s">
        <v>33</v>
      </c>
      <c r="AZ12" s="23">
        <f>IF(AY12="x",'Gemensamma Tjänster'!$A16,0)</f>
        <v>61017</v>
      </c>
      <c r="BA12" s="26">
        <f t="shared" si="19"/>
        <v>7.7862228378004867E-3</v>
      </c>
      <c r="BB12" s="10">
        <f t="shared" si="20"/>
        <v>48241.366193132111</v>
      </c>
      <c r="BC12" s="32" t="s">
        <v>33</v>
      </c>
      <c r="BD12" s="23">
        <f>IF(BC12="x",'Gemensamma Tjänster'!$A16,0)</f>
        <v>61017</v>
      </c>
      <c r="BE12" s="26">
        <f t="shared" si="21"/>
        <v>1.1538435355110821E-2</v>
      </c>
      <c r="BF12" s="10">
        <f t="shared" si="22"/>
        <v>76154.779215505143</v>
      </c>
      <c r="BG12" s="32"/>
      <c r="BH12" s="23">
        <f>IF(BG12="x",'Gemensamma Tjänster'!$A16,0)</f>
        <v>0</v>
      </c>
      <c r="BI12" s="26">
        <f t="shared" si="23"/>
        <v>0</v>
      </c>
      <c r="BJ12" s="10">
        <f t="shared" si="24"/>
        <v>0</v>
      </c>
      <c r="BK12" s="32" t="s">
        <v>33</v>
      </c>
      <c r="BL12" s="23">
        <f>IF(BK12="x",'Gemensamma Tjänster'!$A16,0)</f>
        <v>61017</v>
      </c>
      <c r="BM12" s="26">
        <f t="shared" si="25"/>
        <v>6.8874724464981201E-3</v>
      </c>
      <c r="BN12" s="10">
        <f t="shared" si="26"/>
        <v>8465.1578659533607</v>
      </c>
      <c r="BO12" s="32" t="s">
        <v>33</v>
      </c>
      <c r="BP12" s="23">
        <f>IF(BO12="x",'Gemensamma Tjänster'!$A16,0)</f>
        <v>61017</v>
      </c>
      <c r="BQ12" s="26">
        <f t="shared" si="27"/>
        <v>7.1156453001779115E-3</v>
      </c>
      <c r="BR12" s="10">
        <f t="shared" si="28"/>
        <v>30378.381286209184</v>
      </c>
      <c r="BS12" s="32"/>
      <c r="BT12" s="23">
        <f>IF(BS12="x",'Gemensamma Tjänster'!$A16,0)</f>
        <v>0</v>
      </c>
      <c r="BU12" s="26">
        <f t="shared" si="29"/>
        <v>0</v>
      </c>
      <c r="BV12" s="10">
        <f t="shared" si="30"/>
        <v>0</v>
      </c>
      <c r="BW12" s="32"/>
      <c r="BX12" s="23">
        <f>IF(BW12="x",'Gemensamma Tjänster'!$A16,0)</f>
        <v>0</v>
      </c>
      <c r="BY12" s="26">
        <f t="shared" si="31"/>
        <v>0</v>
      </c>
      <c r="BZ12" s="159">
        <v>0</v>
      </c>
      <c r="CA12" s="32" t="s">
        <v>33</v>
      </c>
      <c r="CB12" s="23">
        <f>IF(CA12="x",'Gemensamma Tjänster'!$A16,0)</f>
        <v>61017</v>
      </c>
      <c r="CC12" s="26">
        <f t="shared" si="32"/>
        <v>5.7535509084635957E-3</v>
      </c>
      <c r="CD12" s="10">
        <f t="shared" si="33"/>
        <v>27455.274328598003</v>
      </c>
      <c r="CE12" s="32" t="s">
        <v>33</v>
      </c>
      <c r="CF12" s="23">
        <f>IF(CE12="x",'Gemensamma Tjänster'!$A16,0)</f>
        <v>61017</v>
      </c>
      <c r="CG12" s="26">
        <f t="shared" si="34"/>
        <v>2.1088229652504047E-2</v>
      </c>
      <c r="CH12" s="10">
        <f t="shared" si="35"/>
        <v>51406.80701225502</v>
      </c>
      <c r="CI12" s="32" t="s">
        <v>33</v>
      </c>
      <c r="CJ12" s="23">
        <f>IF(CI12="x",'Gemensamma Tjänster'!$A16,0)</f>
        <v>61017</v>
      </c>
      <c r="CK12" s="26">
        <f t="shared" si="36"/>
        <v>5.9092579245766516E-3</v>
      </c>
      <c r="CL12" s="10">
        <f t="shared" si="93"/>
        <v>84153.133178400007</v>
      </c>
      <c r="CM12" s="32" t="s">
        <v>33</v>
      </c>
      <c r="CN12" s="23">
        <f>IF(CM12="x",'Gemensamma Tjänster'!$A16,0)</f>
        <v>61017</v>
      </c>
      <c r="CO12" s="26">
        <f t="shared" si="37"/>
        <v>1.4145451696077145E-2</v>
      </c>
      <c r="CP12" s="10">
        <f t="shared" si="38"/>
        <v>542319.09600000014</v>
      </c>
      <c r="CQ12" s="261"/>
      <c r="CR12" s="262">
        <f>IF(CQ12="x",'Gemensamma Tjänster'!$A16,0)</f>
        <v>0</v>
      </c>
      <c r="CS12" s="263">
        <f t="shared" si="39"/>
        <v>0</v>
      </c>
      <c r="CT12" s="264">
        <f t="shared" si="40"/>
        <v>0</v>
      </c>
      <c r="CU12" s="32"/>
      <c r="CV12" s="23">
        <f>IF(CU12="x",'Gemensamma Tjänster'!$A16,0)</f>
        <v>0</v>
      </c>
      <c r="CW12" s="26">
        <f t="shared" si="41"/>
        <v>0</v>
      </c>
      <c r="CX12" s="10">
        <f t="shared" si="42"/>
        <v>0</v>
      </c>
      <c r="CY12" s="32" t="s">
        <v>33</v>
      </c>
      <c r="CZ12" s="23">
        <f>IF(CY12="x",'Gemensamma Tjänster'!$A16,0)</f>
        <v>61017</v>
      </c>
      <c r="DA12" s="26">
        <f t="shared" si="43"/>
        <v>6.1182903561296815E-3</v>
      </c>
      <c r="DB12" s="10">
        <f t="shared" si="44"/>
        <v>34247.088544640399</v>
      </c>
      <c r="DC12" s="32" t="s">
        <v>33</v>
      </c>
      <c r="DD12" s="23">
        <f>IF(DC12="x",'Gemensamma Tjänster'!$A16,0)</f>
        <v>61017</v>
      </c>
      <c r="DE12" s="26">
        <f t="shared" si="45"/>
        <v>5.7535509084635957E-3</v>
      </c>
      <c r="DF12" s="10">
        <f t="shared" si="46"/>
        <v>0</v>
      </c>
      <c r="DG12" s="32" t="s">
        <v>33</v>
      </c>
      <c r="DH12" s="23">
        <f>IF(DG12="x",'Gemensamma Tjänster'!$A16,0)</f>
        <v>61017</v>
      </c>
      <c r="DI12" s="26">
        <f t="shared" si="47"/>
        <v>5.7535509084635957E-3</v>
      </c>
      <c r="DJ12" s="10">
        <f t="shared" si="48"/>
        <v>0</v>
      </c>
      <c r="DK12" s="32" t="s">
        <v>33</v>
      </c>
      <c r="DL12" s="23">
        <f>IF(DK12="x",'Gemensamma Tjänster'!$A16,0)</f>
        <v>61017</v>
      </c>
      <c r="DM12" s="26">
        <f t="shared" si="49"/>
        <v>5.7535509084635957E-3</v>
      </c>
      <c r="DN12" s="10">
        <f t="shared" si="50"/>
        <v>0</v>
      </c>
      <c r="DO12" s="32" t="s">
        <v>33</v>
      </c>
      <c r="DP12" s="23">
        <f>IF(DO12="x",'Gemensamma Tjänster'!$A16,0)</f>
        <v>61017</v>
      </c>
      <c r="DQ12" s="26">
        <f t="shared" si="51"/>
        <v>5.7535509084635957E-3</v>
      </c>
      <c r="DR12" s="10">
        <f t="shared" si="52"/>
        <v>0</v>
      </c>
      <c r="DS12" s="32" t="s">
        <v>33</v>
      </c>
      <c r="DT12" s="23">
        <f>IF(DS12="x",'Gemensamma Tjänster'!$A16,0)</f>
        <v>61017</v>
      </c>
      <c r="DU12" s="26">
        <f t="shared" si="53"/>
        <v>5.7535509084635957E-3</v>
      </c>
      <c r="DV12" s="10">
        <f t="shared" si="54"/>
        <v>0</v>
      </c>
      <c r="DW12" s="32" t="s">
        <v>33</v>
      </c>
      <c r="DX12" s="23">
        <f>IF(DW12="x",'Gemensamma Tjänster'!$A16,0)</f>
        <v>61017</v>
      </c>
      <c r="DY12" s="26">
        <f t="shared" si="55"/>
        <v>5.7535509084635957E-3</v>
      </c>
      <c r="DZ12" s="10">
        <f t="shared" si="56"/>
        <v>0</v>
      </c>
      <c r="EA12" s="32" t="s">
        <v>33</v>
      </c>
      <c r="EB12" s="23">
        <f>IF(EA12="x",'Gemensamma Tjänster'!$A16,0)</f>
        <v>61017</v>
      </c>
      <c r="EC12" s="26">
        <f t="shared" si="57"/>
        <v>5.7535509084635957E-3</v>
      </c>
      <c r="ED12" s="10">
        <f t="shared" si="58"/>
        <v>0</v>
      </c>
      <c r="EE12" s="32" t="s">
        <v>33</v>
      </c>
      <c r="EF12" s="23">
        <f>IF(EE12="x",'Gemensamma Tjänster'!$A16,0)</f>
        <v>61017</v>
      </c>
      <c r="EG12" s="26">
        <f t="shared" si="59"/>
        <v>5.7535509084635957E-3</v>
      </c>
      <c r="EH12" s="10">
        <f t="shared" si="60"/>
        <v>0</v>
      </c>
      <c r="EI12" s="32" t="s">
        <v>33</v>
      </c>
      <c r="EJ12" s="23">
        <f>IF(EI12="x",'Gemensamma Tjänster'!$A16,0)</f>
        <v>61017</v>
      </c>
      <c r="EK12" s="26">
        <f t="shared" si="61"/>
        <v>5.7535509084635957E-3</v>
      </c>
      <c r="EL12" s="10">
        <f t="shared" si="62"/>
        <v>0</v>
      </c>
      <c r="EM12" s="32" t="s">
        <v>33</v>
      </c>
      <c r="EN12" s="23">
        <f>IF(EM12="x",'Gemensamma Tjänster'!$A16,0)</f>
        <v>61017</v>
      </c>
      <c r="EO12" s="26">
        <f t="shared" si="63"/>
        <v>5.7535509084635957E-3</v>
      </c>
      <c r="EP12" s="10">
        <f t="shared" si="64"/>
        <v>0</v>
      </c>
      <c r="EQ12" s="32" t="s">
        <v>33</v>
      </c>
      <c r="ER12" s="23">
        <f>IF(EQ12="x",'Gemensamma Tjänster'!$A16,0)</f>
        <v>61017</v>
      </c>
      <c r="ES12" s="26">
        <f t="shared" si="65"/>
        <v>5.7535509084635957E-3</v>
      </c>
      <c r="ET12" s="10">
        <f t="shared" si="66"/>
        <v>0</v>
      </c>
      <c r="EU12" s="32" t="s">
        <v>33</v>
      </c>
      <c r="EV12" s="23">
        <f>IF(EU12="x",'Gemensamma Tjänster'!$A16,0)</f>
        <v>61017</v>
      </c>
      <c r="EW12" s="26">
        <f t="shared" si="67"/>
        <v>5.7535509084635957E-3</v>
      </c>
      <c r="EX12" s="10">
        <f t="shared" si="68"/>
        <v>0</v>
      </c>
      <c r="EY12" s="32" t="s">
        <v>33</v>
      </c>
      <c r="EZ12" s="23">
        <f>IF(EY12="x",'Gemensamma Tjänster'!$A16,0)</f>
        <v>61017</v>
      </c>
      <c r="FA12" s="26">
        <f t="shared" si="69"/>
        <v>5.7535509084635957E-3</v>
      </c>
      <c r="FB12" s="10">
        <f t="shared" si="70"/>
        <v>0</v>
      </c>
      <c r="FC12" s="32" t="s">
        <v>33</v>
      </c>
      <c r="FD12" s="23">
        <f>IF(FC12="x",'Gemensamma Tjänster'!$A16,0)</f>
        <v>61017</v>
      </c>
      <c r="FE12" s="26">
        <f t="shared" si="71"/>
        <v>5.7535509084635957E-3</v>
      </c>
      <c r="FF12" s="10">
        <f t="shared" si="72"/>
        <v>0</v>
      </c>
      <c r="FG12" s="32" t="s">
        <v>33</v>
      </c>
      <c r="FH12" s="23">
        <f>IF(FG12="x",'Gemensamma Tjänster'!$A16,0)</f>
        <v>61017</v>
      </c>
      <c r="FI12" s="26">
        <f t="shared" si="73"/>
        <v>5.7535509084635957E-3</v>
      </c>
      <c r="FJ12" s="10">
        <f t="shared" si="74"/>
        <v>0</v>
      </c>
      <c r="FK12" s="32" t="s">
        <v>33</v>
      </c>
      <c r="FL12" s="23">
        <f>IF(FK12="x",'Gemensamma Tjänster'!$A16,0)</f>
        <v>61017</v>
      </c>
      <c r="FM12" s="26">
        <f t="shared" si="75"/>
        <v>5.7535509084635957E-3</v>
      </c>
      <c r="FN12" s="10">
        <f t="shared" si="76"/>
        <v>0</v>
      </c>
      <c r="FO12" s="32" t="s">
        <v>33</v>
      </c>
      <c r="FP12" s="23">
        <f>IF(FO12="x",'Gemensamma Tjänster'!$A16,0)</f>
        <v>61017</v>
      </c>
      <c r="FQ12" s="26">
        <f t="shared" si="77"/>
        <v>5.7535509084635957E-3</v>
      </c>
      <c r="FR12" s="10">
        <f t="shared" si="78"/>
        <v>0</v>
      </c>
      <c r="FS12" s="32" t="s">
        <v>33</v>
      </c>
      <c r="FT12" s="23">
        <f>IF(FS12="x",'Gemensamma Tjänster'!$A16,0)</f>
        <v>61017</v>
      </c>
      <c r="FU12" s="26">
        <f t="shared" si="79"/>
        <v>5.7535509084635957E-3</v>
      </c>
      <c r="FV12" s="10">
        <f t="shared" si="80"/>
        <v>0</v>
      </c>
      <c r="FW12" s="32" t="s">
        <v>33</v>
      </c>
      <c r="FX12" s="23">
        <f>IF(FW12="x",'Gemensamma Tjänster'!$A16,0)</f>
        <v>61017</v>
      </c>
      <c r="FY12" s="26">
        <f t="shared" si="81"/>
        <v>5.7535509084635957E-3</v>
      </c>
      <c r="FZ12" s="10">
        <f t="shared" si="82"/>
        <v>0</v>
      </c>
      <c r="GA12" s="32" t="s">
        <v>33</v>
      </c>
      <c r="GB12" s="23">
        <f>IF(GA12="x",'Gemensamma Tjänster'!$A16,0)</f>
        <v>61017</v>
      </c>
      <c r="GC12" s="26">
        <f t="shared" si="83"/>
        <v>5.7535509084635957E-3</v>
      </c>
      <c r="GD12" s="10">
        <f t="shared" si="84"/>
        <v>0</v>
      </c>
      <c r="GE12" s="32" t="s">
        <v>33</v>
      </c>
      <c r="GF12" s="23">
        <f>IF(GE12="x",'Gemensamma Tjänster'!$A16,0)</f>
        <v>61017</v>
      </c>
      <c r="GG12" s="26">
        <f t="shared" si="85"/>
        <v>5.7535509084635957E-3</v>
      </c>
      <c r="GH12" s="10">
        <f t="shared" si="86"/>
        <v>0</v>
      </c>
      <c r="GI12" s="32" t="s">
        <v>33</v>
      </c>
      <c r="GJ12" s="23">
        <f>IF(GI12="x",'Gemensamma Tjänster'!$A16,0)</f>
        <v>61017</v>
      </c>
      <c r="GK12" s="26">
        <f t="shared" si="87"/>
        <v>5.7535509084635957E-3</v>
      </c>
      <c r="GL12" s="10">
        <f t="shared" si="88"/>
        <v>0</v>
      </c>
      <c r="GM12" s="32" t="s">
        <v>33</v>
      </c>
      <c r="GN12" s="23">
        <f>IF(GM12="x",'Gemensamma Tjänster'!$A16,0)</f>
        <v>61017</v>
      </c>
      <c r="GO12" s="26">
        <f t="shared" si="89"/>
        <v>5.7535509084635957E-3</v>
      </c>
      <c r="GP12" s="10">
        <f t="shared" si="90"/>
        <v>0</v>
      </c>
    </row>
    <row r="13" spans="1:198" x14ac:dyDescent="0.25">
      <c r="A13" s="15" t="s">
        <v>112</v>
      </c>
      <c r="B13" s="19">
        <f t="shared" si="91"/>
        <v>2878350.8742173072</v>
      </c>
      <c r="C13" s="156"/>
      <c r="D13" s="24">
        <f>IF(C13="x",'Gemensamma Tjänster'!$A17,0)</f>
        <v>0</v>
      </c>
      <c r="E13" s="27">
        <f t="shared" si="0"/>
        <v>0</v>
      </c>
      <c r="F13" s="11">
        <f t="shared" si="1"/>
        <v>0</v>
      </c>
      <c r="G13" s="33"/>
      <c r="H13" s="24">
        <f>IF(G13="x",'Gemensamma Tjänster'!$A17,0)</f>
        <v>0</v>
      </c>
      <c r="I13" s="27">
        <f t="shared" si="2"/>
        <v>0</v>
      </c>
      <c r="J13" s="11">
        <f t="shared" si="3"/>
        <v>0</v>
      </c>
      <c r="K13" s="33" t="s">
        <v>33</v>
      </c>
      <c r="L13" s="24">
        <f>IF(K13="x",'Gemensamma Tjänster'!$A17,0)</f>
        <v>156878</v>
      </c>
      <c r="M13" s="27">
        <f t="shared" si="4"/>
        <v>1.487829291225432E-2</v>
      </c>
      <c r="N13" s="11">
        <f t="shared" si="5"/>
        <v>24964.874656800002</v>
      </c>
      <c r="O13" s="265" t="s">
        <v>33</v>
      </c>
      <c r="P13" s="160">
        <f>IF(O13="x",'Gemensamma Tjänster'!$A17,0)</f>
        <v>156878</v>
      </c>
      <c r="Q13" s="266">
        <f t="shared" si="6"/>
        <v>2.4805489154101166E-2</v>
      </c>
      <c r="R13" s="192">
        <f t="shared" si="7"/>
        <v>24964.874656800002</v>
      </c>
      <c r="S13" s="33"/>
      <c r="T13" s="24">
        <f>IF(S13="x",'Gemensamma Tjänster'!$A17,0)</f>
        <v>0</v>
      </c>
      <c r="U13" s="27">
        <f t="shared" si="8"/>
        <v>0</v>
      </c>
      <c r="V13" s="11">
        <f t="shared" si="9"/>
        <v>0</v>
      </c>
      <c r="W13" s="33" t="s">
        <v>33</v>
      </c>
      <c r="X13" s="24">
        <f>IF(W13="x",'Gemensamma Tjänster'!$A17,0)</f>
        <v>156878</v>
      </c>
      <c r="Y13" s="27">
        <f t="shared" si="10"/>
        <v>1.9464744949406278E-2</v>
      </c>
      <c r="Z13" s="11">
        <f t="shared" si="92"/>
        <v>184115.15835999997</v>
      </c>
      <c r="AA13" s="33"/>
      <c r="AB13" s="24">
        <f>IF(AA13="x",'Gemensamma Tjänster'!$A17,0)</f>
        <v>0</v>
      </c>
      <c r="AC13" s="27">
        <f t="shared" si="11"/>
        <v>0</v>
      </c>
      <c r="AD13" s="11">
        <f t="shared" si="12"/>
        <v>0</v>
      </c>
      <c r="AE13" s="33" t="s">
        <v>33</v>
      </c>
      <c r="AF13" s="24">
        <f>IF(AE13="x",'Gemensamma Tjänster'!$A17,0)</f>
        <v>156878</v>
      </c>
      <c r="AG13" s="27">
        <f t="shared" si="13"/>
        <v>1.4792689896552632E-2</v>
      </c>
      <c r="AH13" s="68">
        <v>31916</v>
      </c>
      <c r="AI13" s="33" t="s">
        <v>33</v>
      </c>
      <c r="AJ13" s="24">
        <f>IF(AI13="x",'Gemensamma Tjänster'!$A17,0)</f>
        <v>156878</v>
      </c>
      <c r="AK13" s="27">
        <f t="shared" si="14"/>
        <v>1.4792689896552632E-2</v>
      </c>
      <c r="AL13" s="68">
        <v>670336.59600000002</v>
      </c>
      <c r="AM13" s="33" t="s">
        <v>33</v>
      </c>
      <c r="AN13" s="24">
        <f>IF(AM13="x",'Gemensamma Tjänster'!$A17,0)</f>
        <v>156878</v>
      </c>
      <c r="AO13" s="27">
        <f t="shared" si="15"/>
        <v>1.4792689896552632E-2</v>
      </c>
      <c r="AP13" s="68">
        <v>830962.52170000004</v>
      </c>
      <c r="AQ13" s="33" t="s">
        <v>33</v>
      </c>
      <c r="AR13" s="24">
        <f>IF(AQ13="x",'Gemensamma Tjänster'!$A17,0)</f>
        <v>156878</v>
      </c>
      <c r="AS13" s="27">
        <f t="shared" si="16"/>
        <v>1.4792689896552632E-2</v>
      </c>
      <c r="AT13" s="68">
        <f t="shared" si="17"/>
        <v>0</v>
      </c>
      <c r="AU13" s="33" t="s">
        <v>33</v>
      </c>
      <c r="AV13" s="24">
        <f>IF(AU13="x",'Gemensamma Tjänster'!$A17,0)</f>
        <v>156878</v>
      </c>
      <c r="AW13" s="27">
        <f t="shared" si="18"/>
        <v>1.4792689896552632E-2</v>
      </c>
      <c r="AX13" s="68">
        <v>26436.095519999999</v>
      </c>
      <c r="AY13" s="33" t="s">
        <v>33</v>
      </c>
      <c r="AZ13" s="24">
        <f>IF(AY13="x",'Gemensamma Tjänster'!$A17,0)</f>
        <v>156878</v>
      </c>
      <c r="BA13" s="27">
        <f t="shared" si="19"/>
        <v>2.0018799127267232E-2</v>
      </c>
      <c r="BB13" s="11">
        <f t="shared" si="20"/>
        <v>124031.15599990461</v>
      </c>
      <c r="BC13" s="33" t="s">
        <v>33</v>
      </c>
      <c r="BD13" s="24">
        <f>IF(BC13="x",'Gemensamma Tjänster'!$A17,0)</f>
        <v>156878</v>
      </c>
      <c r="BE13" s="27">
        <f t="shared" si="21"/>
        <v>2.9665940010801504E-2</v>
      </c>
      <c r="BF13" s="11">
        <f t="shared" si="22"/>
        <v>195798.04732730251</v>
      </c>
      <c r="BG13" s="33" t="s">
        <v>33</v>
      </c>
      <c r="BH13" s="24">
        <f>IF(BG13="x",'Gemensamma Tjänster'!$A17,0)</f>
        <v>156878</v>
      </c>
      <c r="BI13" s="27">
        <f t="shared" si="23"/>
        <v>1.586872568907138E-2</v>
      </c>
      <c r="BJ13" s="11">
        <f t="shared" si="24"/>
        <v>0</v>
      </c>
      <c r="BK13" s="33"/>
      <c r="BL13" s="24">
        <f>IF(BK13="x",'Gemensamma Tjänster'!$A17,0)</f>
        <v>0</v>
      </c>
      <c r="BM13" s="27">
        <f t="shared" si="25"/>
        <v>0</v>
      </c>
      <c r="BN13" s="11">
        <f t="shared" si="26"/>
        <v>0</v>
      </c>
      <c r="BO13" s="33"/>
      <c r="BP13" s="24">
        <f>IF(BO13="x",'Gemensamma Tjänster'!$A17,0)</f>
        <v>0</v>
      </c>
      <c r="BQ13" s="27">
        <f t="shared" si="27"/>
        <v>0</v>
      </c>
      <c r="BR13" s="11">
        <f t="shared" si="28"/>
        <v>0</v>
      </c>
      <c r="BS13" s="33" t="s">
        <v>33</v>
      </c>
      <c r="BT13" s="24">
        <f>IF(BS13="x",'Gemensamma Tjänster'!$A17,0)</f>
        <v>156878</v>
      </c>
      <c r="BU13" s="27">
        <f t="shared" si="29"/>
        <v>1.5067854232595773E-2</v>
      </c>
      <c r="BV13" s="11">
        <f t="shared" si="30"/>
        <v>134686.8826107074</v>
      </c>
      <c r="BW13" s="33"/>
      <c r="BX13" s="24">
        <f>IF(BW13="x",'Gemensamma Tjänster'!$A17,0)</f>
        <v>0</v>
      </c>
      <c r="BY13" s="27">
        <f t="shared" si="31"/>
        <v>0</v>
      </c>
      <c r="BZ13" s="68">
        <v>0</v>
      </c>
      <c r="CA13" s="33" t="s">
        <v>33</v>
      </c>
      <c r="CB13" s="24">
        <f>IF(CA13="x",'Gemensamma Tjänster'!$A17,0)</f>
        <v>156878</v>
      </c>
      <c r="CC13" s="27">
        <f t="shared" si="32"/>
        <v>1.4792689896552632E-2</v>
      </c>
      <c r="CD13" s="11">
        <f t="shared" si="33"/>
        <v>70588.992020613878</v>
      </c>
      <c r="CE13" s="33" t="s">
        <v>33</v>
      </c>
      <c r="CF13" s="24">
        <f>IF(CE13="x",'Gemensamma Tjänster'!$A17,0)</f>
        <v>156878</v>
      </c>
      <c r="CG13" s="27">
        <f t="shared" si="34"/>
        <v>5.4218976538104625E-2</v>
      </c>
      <c r="CH13" s="11">
        <f t="shared" si="35"/>
        <v>132169.67518017182</v>
      </c>
      <c r="CI13" s="33" t="s">
        <v>33</v>
      </c>
      <c r="CJ13" s="24">
        <f>IF(CI13="x",'Gemensamma Tjänster'!$A17,0)</f>
        <v>156878</v>
      </c>
      <c r="CK13" s="27">
        <f t="shared" si="36"/>
        <v>1.5193021038263697E-2</v>
      </c>
      <c r="CL13" s="11">
        <f t="shared" si="93"/>
        <v>216362.24702560002</v>
      </c>
      <c r="CM13" s="33"/>
      <c r="CN13" s="24">
        <f>IF(CM13="x",'Gemensamma Tjänster'!$A17,0)</f>
        <v>0</v>
      </c>
      <c r="CO13" s="27">
        <f t="shared" si="37"/>
        <v>0</v>
      </c>
      <c r="CP13" s="11">
        <f t="shared" si="38"/>
        <v>0</v>
      </c>
      <c r="CQ13" s="265"/>
      <c r="CR13" s="160">
        <f>IF(CQ13="x",'Gemensamma Tjänster'!$A17,0)</f>
        <v>0</v>
      </c>
      <c r="CS13" s="266">
        <f t="shared" si="39"/>
        <v>0</v>
      </c>
      <c r="CT13" s="192">
        <f t="shared" si="40"/>
        <v>0</v>
      </c>
      <c r="CU13" s="33" t="s">
        <v>33</v>
      </c>
      <c r="CV13" s="24">
        <f>IF(CU13="x",'Gemensamma Tjänster'!$A17,0)</f>
        <v>156878</v>
      </c>
      <c r="CW13" s="27">
        <f t="shared" si="41"/>
        <v>2.5314094505328889E-2</v>
      </c>
      <c r="CX13" s="11">
        <f t="shared" si="42"/>
        <v>122966.64024487302</v>
      </c>
      <c r="CY13" s="33" t="s">
        <v>33</v>
      </c>
      <c r="CZ13" s="24">
        <f>IF(CY13="x",'Gemensamma Tjänster'!$A17,0)</f>
        <v>156878</v>
      </c>
      <c r="DA13" s="27">
        <f t="shared" si="43"/>
        <v>1.5730454700967143E-2</v>
      </c>
      <c r="DB13" s="11">
        <f t="shared" si="44"/>
        <v>88051.112914533602</v>
      </c>
      <c r="DC13" s="33" t="s">
        <v>33</v>
      </c>
      <c r="DD13" s="24">
        <f>IF(DC13="x",'Gemensamma Tjänster'!$A17,0)</f>
        <v>156878</v>
      </c>
      <c r="DE13" s="27">
        <f t="shared" si="45"/>
        <v>1.4792689896552632E-2</v>
      </c>
      <c r="DF13" s="11">
        <f t="shared" si="46"/>
        <v>0</v>
      </c>
      <c r="DG13" s="33" t="s">
        <v>33</v>
      </c>
      <c r="DH13" s="24">
        <f>IF(DG13="x",'Gemensamma Tjänster'!$A17,0)</f>
        <v>156878</v>
      </c>
      <c r="DI13" s="27">
        <f t="shared" si="47"/>
        <v>1.4792689896552632E-2</v>
      </c>
      <c r="DJ13" s="11">
        <f t="shared" si="48"/>
        <v>0</v>
      </c>
      <c r="DK13" s="33" t="s">
        <v>33</v>
      </c>
      <c r="DL13" s="24">
        <f>IF(DK13="x",'Gemensamma Tjänster'!$A17,0)</f>
        <v>156878</v>
      </c>
      <c r="DM13" s="27">
        <f t="shared" si="49"/>
        <v>1.4792689896552632E-2</v>
      </c>
      <c r="DN13" s="11">
        <f t="shared" si="50"/>
        <v>0</v>
      </c>
      <c r="DO13" s="33" t="s">
        <v>33</v>
      </c>
      <c r="DP13" s="24">
        <f>IF(DO13="x",'Gemensamma Tjänster'!$A17,0)</f>
        <v>156878</v>
      </c>
      <c r="DQ13" s="27">
        <f t="shared" si="51"/>
        <v>1.4792689896552632E-2</v>
      </c>
      <c r="DR13" s="11">
        <f t="shared" si="52"/>
        <v>0</v>
      </c>
      <c r="DS13" s="33" t="s">
        <v>33</v>
      </c>
      <c r="DT13" s="24">
        <f>IF(DS13="x",'Gemensamma Tjänster'!$A17,0)</f>
        <v>156878</v>
      </c>
      <c r="DU13" s="27">
        <f t="shared" si="53"/>
        <v>1.4792689896552632E-2</v>
      </c>
      <c r="DV13" s="11">
        <f t="shared" si="54"/>
        <v>0</v>
      </c>
      <c r="DW13" s="33" t="s">
        <v>33</v>
      </c>
      <c r="DX13" s="24">
        <f>IF(DW13="x",'Gemensamma Tjänster'!$A17,0)</f>
        <v>156878</v>
      </c>
      <c r="DY13" s="27">
        <f t="shared" si="55"/>
        <v>1.4792689896552632E-2</v>
      </c>
      <c r="DZ13" s="11">
        <f t="shared" si="56"/>
        <v>0</v>
      </c>
      <c r="EA13" s="33" t="s">
        <v>33</v>
      </c>
      <c r="EB13" s="24">
        <f>IF(EA13="x",'Gemensamma Tjänster'!$A17,0)</f>
        <v>156878</v>
      </c>
      <c r="EC13" s="27">
        <f t="shared" si="57"/>
        <v>1.4792689896552632E-2</v>
      </c>
      <c r="ED13" s="11">
        <f t="shared" si="58"/>
        <v>0</v>
      </c>
      <c r="EE13" s="33" t="s">
        <v>33</v>
      </c>
      <c r="EF13" s="24">
        <f>IF(EE13="x",'Gemensamma Tjänster'!$A17,0)</f>
        <v>156878</v>
      </c>
      <c r="EG13" s="27">
        <f t="shared" si="59"/>
        <v>1.4792689896552632E-2</v>
      </c>
      <c r="EH13" s="11">
        <f t="shared" si="60"/>
        <v>0</v>
      </c>
      <c r="EI13" s="33" t="s">
        <v>33</v>
      </c>
      <c r="EJ13" s="24">
        <f>IF(EI13="x",'Gemensamma Tjänster'!$A17,0)</f>
        <v>156878</v>
      </c>
      <c r="EK13" s="27">
        <f t="shared" si="61"/>
        <v>1.4792689896552632E-2</v>
      </c>
      <c r="EL13" s="11">
        <f t="shared" si="62"/>
        <v>0</v>
      </c>
      <c r="EM13" s="33" t="s">
        <v>33</v>
      </c>
      <c r="EN13" s="24">
        <f>IF(EM13="x",'Gemensamma Tjänster'!$A17,0)</f>
        <v>156878</v>
      </c>
      <c r="EO13" s="27">
        <f t="shared" si="63"/>
        <v>1.4792689896552632E-2</v>
      </c>
      <c r="EP13" s="11">
        <f t="shared" si="64"/>
        <v>0</v>
      </c>
      <c r="EQ13" s="33" t="s">
        <v>33</v>
      </c>
      <c r="ER13" s="24">
        <f>IF(EQ13="x",'Gemensamma Tjänster'!$A17,0)</f>
        <v>156878</v>
      </c>
      <c r="ES13" s="27">
        <f t="shared" si="65"/>
        <v>1.4792689896552632E-2</v>
      </c>
      <c r="ET13" s="11">
        <f t="shared" si="66"/>
        <v>0</v>
      </c>
      <c r="EU13" s="33" t="s">
        <v>33</v>
      </c>
      <c r="EV13" s="24">
        <f>IF(EU13="x",'Gemensamma Tjänster'!$A17,0)</f>
        <v>156878</v>
      </c>
      <c r="EW13" s="27">
        <f t="shared" si="67"/>
        <v>1.4792689896552632E-2</v>
      </c>
      <c r="EX13" s="11">
        <f t="shared" si="68"/>
        <v>0</v>
      </c>
      <c r="EY13" s="33" t="s">
        <v>33</v>
      </c>
      <c r="EZ13" s="24">
        <f>IF(EY13="x",'Gemensamma Tjänster'!$A17,0)</f>
        <v>156878</v>
      </c>
      <c r="FA13" s="27">
        <f t="shared" si="69"/>
        <v>1.4792689896552632E-2</v>
      </c>
      <c r="FB13" s="11">
        <f t="shared" si="70"/>
        <v>0</v>
      </c>
      <c r="FC13" s="33" t="s">
        <v>33</v>
      </c>
      <c r="FD13" s="24">
        <f>IF(FC13="x",'Gemensamma Tjänster'!$A17,0)</f>
        <v>156878</v>
      </c>
      <c r="FE13" s="27">
        <f t="shared" si="71"/>
        <v>1.4792689896552632E-2</v>
      </c>
      <c r="FF13" s="11">
        <f t="shared" si="72"/>
        <v>0</v>
      </c>
      <c r="FG13" s="33" t="s">
        <v>33</v>
      </c>
      <c r="FH13" s="24">
        <f>IF(FG13="x",'Gemensamma Tjänster'!$A17,0)</f>
        <v>156878</v>
      </c>
      <c r="FI13" s="27">
        <f t="shared" si="73"/>
        <v>1.4792689896552632E-2</v>
      </c>
      <c r="FJ13" s="11">
        <f t="shared" si="74"/>
        <v>0</v>
      </c>
      <c r="FK13" s="33" t="s">
        <v>33</v>
      </c>
      <c r="FL13" s="24">
        <f>IF(FK13="x",'Gemensamma Tjänster'!$A17,0)</f>
        <v>156878</v>
      </c>
      <c r="FM13" s="27">
        <f t="shared" si="75"/>
        <v>1.4792689896552632E-2</v>
      </c>
      <c r="FN13" s="11">
        <f t="shared" si="76"/>
        <v>0</v>
      </c>
      <c r="FO13" s="33" t="s">
        <v>33</v>
      </c>
      <c r="FP13" s="24">
        <f>IF(FO13="x",'Gemensamma Tjänster'!$A17,0)</f>
        <v>156878</v>
      </c>
      <c r="FQ13" s="27">
        <f t="shared" si="77"/>
        <v>1.4792689896552632E-2</v>
      </c>
      <c r="FR13" s="11">
        <f t="shared" si="78"/>
        <v>0</v>
      </c>
      <c r="FS13" s="33" t="s">
        <v>33</v>
      </c>
      <c r="FT13" s="24">
        <f>IF(FS13="x",'Gemensamma Tjänster'!$A17,0)</f>
        <v>156878</v>
      </c>
      <c r="FU13" s="27">
        <f t="shared" si="79"/>
        <v>1.4792689896552632E-2</v>
      </c>
      <c r="FV13" s="11">
        <f t="shared" si="80"/>
        <v>0</v>
      </c>
      <c r="FW13" s="33" t="s">
        <v>33</v>
      </c>
      <c r="FX13" s="24">
        <f>IF(FW13="x",'Gemensamma Tjänster'!$A17,0)</f>
        <v>156878</v>
      </c>
      <c r="FY13" s="27">
        <f t="shared" si="81"/>
        <v>1.4792689896552632E-2</v>
      </c>
      <c r="FZ13" s="11">
        <f t="shared" si="82"/>
        <v>0</v>
      </c>
      <c r="GA13" s="33" t="s">
        <v>33</v>
      </c>
      <c r="GB13" s="24">
        <f>IF(GA13="x",'Gemensamma Tjänster'!$A17,0)</f>
        <v>156878</v>
      </c>
      <c r="GC13" s="27">
        <f t="shared" si="83"/>
        <v>1.4792689896552632E-2</v>
      </c>
      <c r="GD13" s="11">
        <f t="shared" si="84"/>
        <v>0</v>
      </c>
      <c r="GE13" s="33" t="s">
        <v>33</v>
      </c>
      <c r="GF13" s="24">
        <f>IF(GE13="x",'Gemensamma Tjänster'!$A17,0)</f>
        <v>156878</v>
      </c>
      <c r="GG13" s="27">
        <f t="shared" si="85"/>
        <v>1.4792689896552632E-2</v>
      </c>
      <c r="GH13" s="11">
        <f t="shared" si="86"/>
        <v>0</v>
      </c>
      <c r="GI13" s="33" t="s">
        <v>33</v>
      </c>
      <c r="GJ13" s="24">
        <f>IF(GI13="x",'Gemensamma Tjänster'!$A17,0)</f>
        <v>156878</v>
      </c>
      <c r="GK13" s="27">
        <f t="shared" si="87"/>
        <v>1.4792689896552632E-2</v>
      </c>
      <c r="GL13" s="11">
        <f t="shared" si="88"/>
        <v>0</v>
      </c>
      <c r="GM13" s="33" t="s">
        <v>33</v>
      </c>
      <c r="GN13" s="24">
        <f>IF(GM13="x",'Gemensamma Tjänster'!$A17,0)</f>
        <v>156878</v>
      </c>
      <c r="GO13" s="27">
        <f t="shared" si="89"/>
        <v>1.4792689896552632E-2</v>
      </c>
      <c r="GP13" s="11">
        <f t="shared" si="90"/>
        <v>0</v>
      </c>
    </row>
    <row r="14" spans="1:198" x14ac:dyDescent="0.25">
      <c r="A14" s="14" t="s">
        <v>15</v>
      </c>
      <c r="B14" s="18">
        <f t="shared" si="91"/>
        <v>39834026.697851472</v>
      </c>
      <c r="C14" s="157" t="s">
        <v>33</v>
      </c>
      <c r="D14" s="23">
        <f>IF(C14="x",'Gemensamma Tjänster'!$A18,0)</f>
        <v>1432371</v>
      </c>
      <c r="E14" s="26">
        <f t="shared" si="0"/>
        <v>0.13709228122480135</v>
      </c>
      <c r="F14" s="10">
        <f t="shared" si="1"/>
        <v>227941.21850760002</v>
      </c>
      <c r="G14" s="32"/>
      <c r="H14" s="23">
        <f>IF(G14="x",'Gemensamma Tjänster'!$A18,0)</f>
        <v>0</v>
      </c>
      <c r="I14" s="26">
        <f t="shared" si="2"/>
        <v>0</v>
      </c>
      <c r="J14" s="10">
        <f t="shared" si="3"/>
        <v>0</v>
      </c>
      <c r="K14" s="32" t="s">
        <v>33</v>
      </c>
      <c r="L14" s="23">
        <f>IF(K14="x",'Gemensamma Tjänster'!$A18,0)</f>
        <v>1432371</v>
      </c>
      <c r="M14" s="26">
        <f t="shared" si="4"/>
        <v>0.13584591400335697</v>
      </c>
      <c r="N14" s="10">
        <f t="shared" si="5"/>
        <v>227941.21850760002</v>
      </c>
      <c r="O14" s="261"/>
      <c r="P14" s="262">
        <f>IF(O14="x",'Gemensamma Tjänster'!$A18,0)</f>
        <v>0</v>
      </c>
      <c r="Q14" s="263">
        <f t="shared" si="6"/>
        <v>0</v>
      </c>
      <c r="R14" s="264">
        <f t="shared" si="7"/>
        <v>0</v>
      </c>
      <c r="S14" s="32"/>
      <c r="T14" s="23">
        <f>IF(S14="x",'Gemensamma Tjänster'!$A18,0)</f>
        <v>0</v>
      </c>
      <c r="U14" s="26">
        <f t="shared" si="8"/>
        <v>0</v>
      </c>
      <c r="V14" s="10">
        <f t="shared" si="9"/>
        <v>0</v>
      </c>
      <c r="W14" s="32" t="s">
        <v>33</v>
      </c>
      <c r="X14" s="23">
        <f>IF(W14="x",'Gemensamma Tjänster'!$A18,0)</f>
        <v>1432371</v>
      </c>
      <c r="Y14" s="26">
        <f t="shared" si="10"/>
        <v>0.17772240969368569</v>
      </c>
      <c r="Z14" s="10">
        <f t="shared" si="92"/>
        <v>1681059.2530199999</v>
      </c>
      <c r="AA14" s="32"/>
      <c r="AB14" s="23">
        <f>IF(AA14="x",'Gemensamma Tjänster'!$A18,0)</f>
        <v>0</v>
      </c>
      <c r="AC14" s="26">
        <f t="shared" si="11"/>
        <v>0</v>
      </c>
      <c r="AD14" s="10">
        <f t="shared" si="12"/>
        <v>0</v>
      </c>
      <c r="AE14" s="32" t="s">
        <v>33</v>
      </c>
      <c r="AF14" s="23">
        <f>IF(AE14="x",'Gemensamma Tjänster'!$A18,0)</f>
        <v>1432371</v>
      </c>
      <c r="AG14" s="26">
        <f t="shared" si="13"/>
        <v>0.13506431762143187</v>
      </c>
      <c r="AH14" s="159">
        <v>53126</v>
      </c>
      <c r="AI14" s="32" t="s">
        <v>33</v>
      </c>
      <c r="AJ14" s="23">
        <f>IF(AI14="x",'Gemensamma Tjänster'!$A18,0)</f>
        <v>1432371</v>
      </c>
      <c r="AK14" s="26">
        <f t="shared" si="14"/>
        <v>0.13506431762143187</v>
      </c>
      <c r="AL14" s="159">
        <v>4283498.88</v>
      </c>
      <c r="AM14" s="32" t="s">
        <v>33</v>
      </c>
      <c r="AN14" s="23">
        <f>IF(AM14="x",'Gemensamma Tjänster'!$A18,0)</f>
        <v>1432371</v>
      </c>
      <c r="AO14" s="26">
        <f t="shared" si="15"/>
        <v>0.13506431762143187</v>
      </c>
      <c r="AP14" s="159">
        <v>7365963.9561999999</v>
      </c>
      <c r="AQ14" s="32" t="s">
        <v>33</v>
      </c>
      <c r="AR14" s="23">
        <f>IF(AQ14="x",'Gemensamma Tjänster'!$A18,0)</f>
        <v>1432371</v>
      </c>
      <c r="AS14" s="26">
        <f t="shared" si="16"/>
        <v>0.13506431762143187</v>
      </c>
      <c r="AT14" s="159">
        <f t="shared" si="17"/>
        <v>0</v>
      </c>
      <c r="AU14" s="32" t="s">
        <v>33</v>
      </c>
      <c r="AV14" s="23">
        <f>IF(AU14="x",'Gemensamma Tjänster'!$A18,0)</f>
        <v>1432371</v>
      </c>
      <c r="AW14" s="26">
        <f t="shared" si="18"/>
        <v>0.13506431762143187</v>
      </c>
      <c r="AX14" s="159">
        <v>2448317.11956</v>
      </c>
      <c r="AY14" s="32" t="s">
        <v>33</v>
      </c>
      <c r="AZ14" s="23">
        <f>IF(AY14="x",'Gemensamma Tjänster'!$A18,0)</f>
        <v>1432371</v>
      </c>
      <c r="BA14" s="26">
        <f t="shared" si="19"/>
        <v>0.18278118872450499</v>
      </c>
      <c r="BB14" s="10">
        <f t="shared" si="20"/>
        <v>1132463.640221952</v>
      </c>
      <c r="BC14" s="32" t="s">
        <v>33</v>
      </c>
      <c r="BD14" s="154">
        <f>IF(BC14="x",'Gemensamma Tjänster'!$A18,0)</f>
        <v>1432371</v>
      </c>
      <c r="BE14" s="288">
        <f t="shared" si="21"/>
        <v>0.27086418847264604</v>
      </c>
      <c r="BF14" s="10">
        <f t="shared" si="22"/>
        <v>1787729.6042036207</v>
      </c>
      <c r="BG14" s="32" t="s">
        <v>33</v>
      </c>
      <c r="BH14" s="23">
        <f>IF(BG14="x",'Gemensamma Tjänster'!$A18,0)</f>
        <v>1432371</v>
      </c>
      <c r="BI14" s="26">
        <f t="shared" si="23"/>
        <v>0.1448890378764445</v>
      </c>
      <c r="BJ14" s="10">
        <f t="shared" si="24"/>
        <v>0</v>
      </c>
      <c r="BK14" s="32" t="s">
        <v>33</v>
      </c>
      <c r="BL14" s="23">
        <f>IF(BK14="x",'Gemensamma Tjänster'!$A18,0)</f>
        <v>1432371</v>
      </c>
      <c r="BM14" s="26">
        <f t="shared" si="25"/>
        <v>0.16168306858191914</v>
      </c>
      <c r="BN14" s="10">
        <f t="shared" si="26"/>
        <v>198719.15429492568</v>
      </c>
      <c r="BO14" s="32" t="s">
        <v>33</v>
      </c>
      <c r="BP14" s="23">
        <f>IF(BO14="x",'Gemensamma Tjänster'!$A18,0)</f>
        <v>1432371</v>
      </c>
      <c r="BQ14" s="26">
        <f t="shared" si="27"/>
        <v>0.1670394148231007</v>
      </c>
      <c r="BR14" s="10">
        <f t="shared" si="28"/>
        <v>713130.9697511961</v>
      </c>
      <c r="BS14" s="32" t="s">
        <v>33</v>
      </c>
      <c r="BT14" s="23">
        <f>IF(BS14="x",'Gemensamma Tjänster'!$A18,0)</f>
        <v>1432371</v>
      </c>
      <c r="BU14" s="26">
        <f t="shared" si="29"/>
        <v>0.13757669931410038</v>
      </c>
      <c r="BV14" s="10">
        <f t="shared" si="30"/>
        <v>1229755.5089431379</v>
      </c>
      <c r="BW14" s="32"/>
      <c r="BX14" s="23">
        <f>IF(BW14="x",'Gemensamma Tjänster'!$A18,0)</f>
        <v>0</v>
      </c>
      <c r="BY14" s="26">
        <f t="shared" si="31"/>
        <v>0</v>
      </c>
      <c r="BZ14" s="159">
        <v>0</v>
      </c>
      <c r="CA14" s="32" t="s">
        <v>33</v>
      </c>
      <c r="CB14" s="23">
        <f>IF(CA14="x",'Gemensamma Tjänster'!$A18,0)</f>
        <v>1432371</v>
      </c>
      <c r="CC14" s="26">
        <f t="shared" si="32"/>
        <v>0.13506431762143187</v>
      </c>
      <c r="CD14" s="10">
        <f t="shared" si="33"/>
        <v>644511.18123356195</v>
      </c>
      <c r="CE14" s="32" t="s">
        <v>33</v>
      </c>
      <c r="CF14" s="23">
        <f>IF(CE14="x",'Gemensamma Tjänster'!$A18,0)</f>
        <v>1432371</v>
      </c>
      <c r="CG14" s="26">
        <f t="shared" si="34"/>
        <v>0.49504512833451131</v>
      </c>
      <c r="CH14" s="10">
        <f t="shared" si="35"/>
        <v>1206772.2039259672</v>
      </c>
      <c r="CI14" s="32" t="s">
        <v>33</v>
      </c>
      <c r="CJ14" s="23">
        <f>IF(CI14="x",'Gemensamma Tjänster'!$A18,0)</f>
        <v>1432371</v>
      </c>
      <c r="CK14" s="26">
        <f t="shared" si="36"/>
        <v>0.13871953197770759</v>
      </c>
      <c r="CL14" s="10">
        <f t="shared" si="93"/>
        <v>1975490.5603992003</v>
      </c>
      <c r="CM14" s="32" t="s">
        <v>33</v>
      </c>
      <c r="CN14" s="23">
        <f>IF(CM14="x",'Gemensamma Tjänster'!$A18,0)</f>
        <v>1432371</v>
      </c>
      <c r="CO14" s="26">
        <f t="shared" si="37"/>
        <v>0.33206376569417895</v>
      </c>
      <c r="CP14" s="10">
        <f t="shared" si="38"/>
        <v>12730913.448000003</v>
      </c>
      <c r="CQ14" s="261"/>
      <c r="CR14" s="262">
        <f>IF(CQ14="x",'Gemensamma Tjänster'!$A18,0)</f>
        <v>0</v>
      </c>
      <c r="CS14" s="263">
        <f t="shared" si="39"/>
        <v>0</v>
      </c>
      <c r="CT14" s="264">
        <f t="shared" si="40"/>
        <v>0</v>
      </c>
      <c r="CU14" s="32" t="s">
        <v>33</v>
      </c>
      <c r="CV14" s="23">
        <f>IF(CU14="x",'Gemensamma Tjänster'!$A18,0)</f>
        <v>1432371</v>
      </c>
      <c r="CW14" s="26">
        <f t="shared" si="41"/>
        <v>0.23112976236752408</v>
      </c>
      <c r="CX14" s="10">
        <f t="shared" si="42"/>
        <v>1122744.1034063986</v>
      </c>
      <c r="CY14" s="32" t="s">
        <v>33</v>
      </c>
      <c r="CZ14" s="23">
        <f>IF(CY14="x",'Gemensamma Tjänster'!$A18,0)</f>
        <v>1432371</v>
      </c>
      <c r="DA14" s="26">
        <f t="shared" si="43"/>
        <v>0.14362655777406014</v>
      </c>
      <c r="DB14" s="10">
        <f t="shared" si="44"/>
        <v>803948.67767630529</v>
      </c>
      <c r="DC14" s="32" t="s">
        <v>33</v>
      </c>
      <c r="DD14" s="23">
        <f>IF(DC14="x",'Gemensamma Tjänster'!$A18,0)</f>
        <v>1432371</v>
      </c>
      <c r="DE14" s="26">
        <f t="shared" si="45"/>
        <v>0.13506431762143187</v>
      </c>
      <c r="DF14" s="10">
        <f t="shared" si="46"/>
        <v>0</v>
      </c>
      <c r="DG14" s="32" t="s">
        <v>33</v>
      </c>
      <c r="DH14" s="23">
        <f>IF(DG14="x",'Gemensamma Tjänster'!$A18,0)</f>
        <v>1432371</v>
      </c>
      <c r="DI14" s="26">
        <f t="shared" si="47"/>
        <v>0.13506431762143187</v>
      </c>
      <c r="DJ14" s="10">
        <f t="shared" si="48"/>
        <v>0</v>
      </c>
      <c r="DK14" s="32" t="s">
        <v>33</v>
      </c>
      <c r="DL14" s="23">
        <f>IF(DK14="x",'Gemensamma Tjänster'!$A18,0)</f>
        <v>1432371</v>
      </c>
      <c r="DM14" s="26">
        <f t="shared" si="49"/>
        <v>0.13506431762143187</v>
      </c>
      <c r="DN14" s="10">
        <f t="shared" si="50"/>
        <v>0</v>
      </c>
      <c r="DO14" s="32" t="s">
        <v>33</v>
      </c>
      <c r="DP14" s="23">
        <f>IF(DO14="x",'Gemensamma Tjänster'!$A18,0)</f>
        <v>1432371</v>
      </c>
      <c r="DQ14" s="26">
        <f t="shared" si="51"/>
        <v>0.13506431762143187</v>
      </c>
      <c r="DR14" s="10">
        <f t="shared" si="52"/>
        <v>0</v>
      </c>
      <c r="DS14" s="32" t="s">
        <v>33</v>
      </c>
      <c r="DT14" s="23">
        <f>IF(DS14="x",'Gemensamma Tjänster'!$A18,0)</f>
        <v>1432371</v>
      </c>
      <c r="DU14" s="26">
        <f t="shared" si="53"/>
        <v>0.13506431762143187</v>
      </c>
      <c r="DV14" s="10">
        <f t="shared" si="54"/>
        <v>0</v>
      </c>
      <c r="DW14" s="32" t="s">
        <v>33</v>
      </c>
      <c r="DX14" s="23">
        <f>IF(DW14="x",'Gemensamma Tjänster'!$A18,0)</f>
        <v>1432371</v>
      </c>
      <c r="DY14" s="26">
        <f t="shared" si="55"/>
        <v>0.13506431762143187</v>
      </c>
      <c r="DZ14" s="10">
        <f t="shared" si="56"/>
        <v>0</v>
      </c>
      <c r="EA14" s="32" t="s">
        <v>33</v>
      </c>
      <c r="EB14" s="23">
        <f>IF(EA14="x",'Gemensamma Tjänster'!$A18,0)</f>
        <v>1432371</v>
      </c>
      <c r="EC14" s="26">
        <f t="shared" si="57"/>
        <v>0.13506431762143187</v>
      </c>
      <c r="ED14" s="10">
        <f t="shared" si="58"/>
        <v>0</v>
      </c>
      <c r="EE14" s="32" t="s">
        <v>33</v>
      </c>
      <c r="EF14" s="23">
        <f>IF(EE14="x",'Gemensamma Tjänster'!$A18,0)</f>
        <v>1432371</v>
      </c>
      <c r="EG14" s="26">
        <f t="shared" si="59"/>
        <v>0.13506431762143187</v>
      </c>
      <c r="EH14" s="10">
        <f t="shared" si="60"/>
        <v>0</v>
      </c>
      <c r="EI14" s="32" t="s">
        <v>33</v>
      </c>
      <c r="EJ14" s="23">
        <f>IF(EI14="x",'Gemensamma Tjänster'!$A18,0)</f>
        <v>1432371</v>
      </c>
      <c r="EK14" s="26">
        <f t="shared" si="61"/>
        <v>0.13506431762143187</v>
      </c>
      <c r="EL14" s="10">
        <f t="shared" si="62"/>
        <v>0</v>
      </c>
      <c r="EM14" s="32" t="s">
        <v>33</v>
      </c>
      <c r="EN14" s="23">
        <f>IF(EM14="x",'Gemensamma Tjänster'!$A18,0)</f>
        <v>1432371</v>
      </c>
      <c r="EO14" s="26">
        <f t="shared" si="63"/>
        <v>0.13506431762143187</v>
      </c>
      <c r="EP14" s="10">
        <f t="shared" si="64"/>
        <v>0</v>
      </c>
      <c r="EQ14" s="32" t="s">
        <v>33</v>
      </c>
      <c r="ER14" s="23">
        <f>IF(EQ14="x",'Gemensamma Tjänster'!$A18,0)</f>
        <v>1432371</v>
      </c>
      <c r="ES14" s="26">
        <f t="shared" si="65"/>
        <v>0.13506431762143187</v>
      </c>
      <c r="ET14" s="10">
        <f t="shared" si="66"/>
        <v>0</v>
      </c>
      <c r="EU14" s="32" t="s">
        <v>33</v>
      </c>
      <c r="EV14" s="23">
        <f>IF(EU14="x",'Gemensamma Tjänster'!$A18,0)</f>
        <v>1432371</v>
      </c>
      <c r="EW14" s="26">
        <f t="shared" si="67"/>
        <v>0.13506431762143187</v>
      </c>
      <c r="EX14" s="10">
        <f t="shared" si="68"/>
        <v>0</v>
      </c>
      <c r="EY14" s="32" t="s">
        <v>33</v>
      </c>
      <c r="EZ14" s="23">
        <f>IF(EY14="x",'Gemensamma Tjänster'!$A18,0)</f>
        <v>1432371</v>
      </c>
      <c r="FA14" s="26">
        <f t="shared" si="69"/>
        <v>0.13506431762143187</v>
      </c>
      <c r="FB14" s="10">
        <f t="shared" si="70"/>
        <v>0</v>
      </c>
      <c r="FC14" s="32" t="s">
        <v>33</v>
      </c>
      <c r="FD14" s="23">
        <f>IF(FC14="x",'Gemensamma Tjänster'!$A18,0)</f>
        <v>1432371</v>
      </c>
      <c r="FE14" s="26">
        <f t="shared" si="71"/>
        <v>0.13506431762143187</v>
      </c>
      <c r="FF14" s="10">
        <f t="shared" si="72"/>
        <v>0</v>
      </c>
      <c r="FG14" s="32" t="s">
        <v>33</v>
      </c>
      <c r="FH14" s="23">
        <f>IF(FG14="x",'Gemensamma Tjänster'!$A18,0)</f>
        <v>1432371</v>
      </c>
      <c r="FI14" s="26">
        <f t="shared" si="73"/>
        <v>0.13506431762143187</v>
      </c>
      <c r="FJ14" s="10">
        <f t="shared" si="74"/>
        <v>0</v>
      </c>
      <c r="FK14" s="32" t="s">
        <v>33</v>
      </c>
      <c r="FL14" s="23">
        <f>IF(FK14="x",'Gemensamma Tjänster'!$A18,0)</f>
        <v>1432371</v>
      </c>
      <c r="FM14" s="26">
        <f t="shared" si="75"/>
        <v>0.13506431762143187</v>
      </c>
      <c r="FN14" s="10">
        <f t="shared" si="76"/>
        <v>0</v>
      </c>
      <c r="FO14" s="32" t="s">
        <v>33</v>
      </c>
      <c r="FP14" s="23">
        <f>IF(FO14="x",'Gemensamma Tjänster'!$A18,0)</f>
        <v>1432371</v>
      </c>
      <c r="FQ14" s="26">
        <f t="shared" si="77"/>
        <v>0.13506431762143187</v>
      </c>
      <c r="FR14" s="10">
        <f t="shared" si="78"/>
        <v>0</v>
      </c>
      <c r="FS14" s="32" t="s">
        <v>33</v>
      </c>
      <c r="FT14" s="23">
        <f>IF(FS14="x",'Gemensamma Tjänster'!$A18,0)</f>
        <v>1432371</v>
      </c>
      <c r="FU14" s="26">
        <f t="shared" si="79"/>
        <v>0.13506431762143187</v>
      </c>
      <c r="FV14" s="10">
        <f t="shared" si="80"/>
        <v>0</v>
      </c>
      <c r="FW14" s="32" t="s">
        <v>33</v>
      </c>
      <c r="FX14" s="23">
        <f>IF(FW14="x",'Gemensamma Tjänster'!$A18,0)</f>
        <v>1432371</v>
      </c>
      <c r="FY14" s="26">
        <f t="shared" si="81"/>
        <v>0.13506431762143187</v>
      </c>
      <c r="FZ14" s="10">
        <f t="shared" si="82"/>
        <v>0</v>
      </c>
      <c r="GA14" s="32" t="s">
        <v>33</v>
      </c>
      <c r="GB14" s="23">
        <f>IF(GA14="x",'Gemensamma Tjänster'!$A18,0)</f>
        <v>1432371</v>
      </c>
      <c r="GC14" s="26">
        <f t="shared" si="83"/>
        <v>0.13506431762143187</v>
      </c>
      <c r="GD14" s="10">
        <f t="shared" si="84"/>
        <v>0</v>
      </c>
      <c r="GE14" s="32" t="s">
        <v>33</v>
      </c>
      <c r="GF14" s="23">
        <f>IF(GE14="x",'Gemensamma Tjänster'!$A18,0)</f>
        <v>1432371</v>
      </c>
      <c r="GG14" s="26">
        <f t="shared" si="85"/>
        <v>0.13506431762143187</v>
      </c>
      <c r="GH14" s="10">
        <f t="shared" si="86"/>
        <v>0</v>
      </c>
      <c r="GI14" s="32" t="s">
        <v>33</v>
      </c>
      <c r="GJ14" s="23">
        <f>IF(GI14="x",'Gemensamma Tjänster'!$A18,0)</f>
        <v>1432371</v>
      </c>
      <c r="GK14" s="26">
        <f t="shared" si="87"/>
        <v>0.13506431762143187</v>
      </c>
      <c r="GL14" s="10">
        <f t="shared" si="88"/>
        <v>0</v>
      </c>
      <c r="GM14" s="32" t="s">
        <v>33</v>
      </c>
      <c r="GN14" s="23">
        <f>IF(GM14="x",'Gemensamma Tjänster'!$A18,0)</f>
        <v>1432371</v>
      </c>
      <c r="GO14" s="26">
        <f t="shared" si="89"/>
        <v>0.13506431762143187</v>
      </c>
      <c r="GP14" s="10">
        <f t="shared" si="90"/>
        <v>0</v>
      </c>
    </row>
    <row r="15" spans="1:198" x14ac:dyDescent="0.25">
      <c r="A15" s="15" t="s">
        <v>16</v>
      </c>
      <c r="B15" s="19">
        <f t="shared" si="91"/>
        <v>6556080.5618220661</v>
      </c>
      <c r="C15" s="156" t="s">
        <v>33</v>
      </c>
      <c r="D15" s="24">
        <f>IF(C15="x",'Gemensamma Tjänster'!$A19,0)</f>
        <v>346013</v>
      </c>
      <c r="E15" s="27">
        <f t="shared" si="0"/>
        <v>3.3116916988292271E-2</v>
      </c>
      <c r="F15" s="11">
        <f t="shared" si="1"/>
        <v>55062.986362800002</v>
      </c>
      <c r="G15" s="33"/>
      <c r="H15" s="24">
        <f>IF(G15="x",'Gemensamma Tjänster'!$A19,0)</f>
        <v>0</v>
      </c>
      <c r="I15" s="27">
        <f t="shared" si="2"/>
        <v>0</v>
      </c>
      <c r="J15" s="11">
        <f t="shared" si="3"/>
        <v>0</v>
      </c>
      <c r="K15" s="33" t="s">
        <v>33</v>
      </c>
      <c r="L15" s="24">
        <f>IF(K15="x",'Gemensamma Tjänster'!$A19,0)</f>
        <v>346013</v>
      </c>
      <c r="M15" s="27">
        <f t="shared" si="4"/>
        <v>3.2815836289650901E-2</v>
      </c>
      <c r="N15" s="11">
        <f t="shared" si="5"/>
        <v>55062.986362800002</v>
      </c>
      <c r="O15" s="265"/>
      <c r="P15" s="160">
        <f>IF(O15="x",'Gemensamma Tjänster'!$A19,0)</f>
        <v>0</v>
      </c>
      <c r="Q15" s="266">
        <f t="shared" si="6"/>
        <v>0</v>
      </c>
      <c r="R15" s="192">
        <f t="shared" si="7"/>
        <v>0</v>
      </c>
      <c r="S15" s="33" t="s">
        <v>33</v>
      </c>
      <c r="T15" s="24">
        <f>IF(S15="x",'Gemensamma Tjänster'!$A19,0)</f>
        <v>346013</v>
      </c>
      <c r="U15" s="27">
        <f t="shared" si="8"/>
        <v>6.623126668280914E-2</v>
      </c>
      <c r="V15" s="11">
        <f t="shared" si="9"/>
        <v>265607.21719226561</v>
      </c>
      <c r="W15" s="33" t="s">
        <v>33</v>
      </c>
      <c r="X15" s="24">
        <f>IF(W15="x",'Gemensamma Tjänster'!$A19,0)</f>
        <v>346013</v>
      </c>
      <c r="Y15" s="27">
        <f t="shared" si="10"/>
        <v>4.2931799195418827E-2</v>
      </c>
      <c r="Z15" s="11">
        <f t="shared" si="92"/>
        <v>406087.77705999993</v>
      </c>
      <c r="AA15" s="33"/>
      <c r="AB15" s="24">
        <f>IF(AA15="x",'Gemensamma Tjänster'!$A19,0)</f>
        <v>0</v>
      </c>
      <c r="AC15" s="27">
        <f t="shared" si="11"/>
        <v>0</v>
      </c>
      <c r="AD15" s="11">
        <f t="shared" si="12"/>
        <v>0</v>
      </c>
      <c r="AE15" s="33" t="s">
        <v>33</v>
      </c>
      <c r="AF15" s="24">
        <f>IF(AE15="x",'Gemensamma Tjänster'!$A19,0)</f>
        <v>346013</v>
      </c>
      <c r="AG15" s="27">
        <f t="shared" si="13"/>
        <v>3.2627028704954583E-2</v>
      </c>
      <c r="AH15" s="68">
        <v>10706</v>
      </c>
      <c r="AI15" s="33" t="s">
        <v>33</v>
      </c>
      <c r="AJ15" s="24">
        <f>IF(AI15="x",'Gemensamma Tjänster'!$A19,0)</f>
        <v>346013</v>
      </c>
      <c r="AK15" s="27">
        <f t="shared" si="14"/>
        <v>3.2627028704954583E-2</v>
      </c>
      <c r="AL15" s="68">
        <v>0</v>
      </c>
      <c r="AM15" s="33" t="s">
        <v>33</v>
      </c>
      <c r="AN15" s="24">
        <f>IF(AM15="x",'Gemensamma Tjänster'!$A19,0)</f>
        <v>346013</v>
      </c>
      <c r="AO15" s="27">
        <f t="shared" si="15"/>
        <v>3.2627028704954583E-2</v>
      </c>
      <c r="AP15" s="68">
        <v>1749025.8071999999</v>
      </c>
      <c r="AQ15" s="33" t="s">
        <v>33</v>
      </c>
      <c r="AR15" s="24">
        <f>IF(AQ15="x",'Gemensamma Tjänster'!$A19,0)</f>
        <v>346013</v>
      </c>
      <c r="AS15" s="27">
        <f t="shared" si="16"/>
        <v>3.2627028704954583E-2</v>
      </c>
      <c r="AT15" s="68">
        <f t="shared" si="17"/>
        <v>0</v>
      </c>
      <c r="AU15" s="33" t="s">
        <v>33</v>
      </c>
      <c r="AV15" s="24">
        <f>IF(AU15="x",'Gemensamma Tjänster'!$A19,0)</f>
        <v>346013</v>
      </c>
      <c r="AW15" s="27">
        <f t="shared" si="18"/>
        <v>3.2627028704954583E-2</v>
      </c>
      <c r="AX15" s="68">
        <v>2810989.6002000002</v>
      </c>
      <c r="AY15" s="33" t="s">
        <v>33</v>
      </c>
      <c r="AZ15" s="24">
        <f>IF(AY15="x",'Gemensamma Tjänster'!$A19,0)</f>
        <v>346013</v>
      </c>
      <c r="BA15" s="27">
        <f t="shared" si="19"/>
        <v>4.4153831272856089E-2</v>
      </c>
      <c r="BB15" s="11">
        <f t="shared" si="20"/>
        <v>273565.39719396597</v>
      </c>
      <c r="BC15" s="283"/>
      <c r="BD15" s="176">
        <f>IF(BC15="x",'Gemensamma Tjänster'!$A19,0)</f>
        <v>0</v>
      </c>
      <c r="BE15" s="284">
        <f t="shared" si="21"/>
        <v>0</v>
      </c>
      <c r="BF15" s="11">
        <f t="shared" si="22"/>
        <v>0</v>
      </c>
      <c r="BG15" s="33" t="s">
        <v>33</v>
      </c>
      <c r="BH15" s="24">
        <f>IF(BG15="x",'Gemensamma Tjänster'!$A19,0)</f>
        <v>346013</v>
      </c>
      <c r="BI15" s="27">
        <f t="shared" si="23"/>
        <v>3.5000353024978996E-2</v>
      </c>
      <c r="BJ15" s="11">
        <f t="shared" si="24"/>
        <v>0</v>
      </c>
      <c r="BK15" s="33"/>
      <c r="BL15" s="24">
        <f>IF(BK15="x",'Gemensamma Tjänster'!$A19,0)</f>
        <v>0</v>
      </c>
      <c r="BM15" s="27">
        <f t="shared" si="25"/>
        <v>0</v>
      </c>
      <c r="BN15" s="11">
        <f t="shared" si="26"/>
        <v>0</v>
      </c>
      <c r="BO15" s="33"/>
      <c r="BP15" s="24">
        <f>IF(BO15="x",'Gemensamma Tjänster'!$A19,0)</f>
        <v>0</v>
      </c>
      <c r="BQ15" s="27">
        <f t="shared" si="27"/>
        <v>0</v>
      </c>
      <c r="BR15" s="11">
        <f t="shared" si="28"/>
        <v>0</v>
      </c>
      <c r="BS15" s="33" t="s">
        <v>33</v>
      </c>
      <c r="BT15" s="24">
        <f>IF(BS15="x",'Gemensamma Tjänster'!$A19,0)</f>
        <v>346013</v>
      </c>
      <c r="BU15" s="27">
        <f t="shared" si="29"/>
        <v>3.3233936221670098E-2</v>
      </c>
      <c r="BV15" s="11">
        <f t="shared" si="30"/>
        <v>297067.86364422482</v>
      </c>
      <c r="BW15" s="33"/>
      <c r="BX15" s="24">
        <f>IF(BW15="x",'Gemensamma Tjänster'!$A19,0)</f>
        <v>0</v>
      </c>
      <c r="BY15" s="27">
        <f t="shared" si="31"/>
        <v>0</v>
      </c>
      <c r="BZ15" s="68">
        <v>0</v>
      </c>
      <c r="CA15" s="33" t="s">
        <v>33</v>
      </c>
      <c r="CB15" s="24">
        <f>IF(CA15="x",'Gemensamma Tjänster'!$A19,0)</f>
        <v>346013</v>
      </c>
      <c r="CC15" s="27">
        <f t="shared" si="32"/>
        <v>3.2627028704954583E-2</v>
      </c>
      <c r="CD15" s="11">
        <f t="shared" si="33"/>
        <v>155692.37812840979</v>
      </c>
      <c r="CE15" s="33"/>
      <c r="CF15" s="24">
        <f>IF(CE15="x",'Gemensamma Tjänster'!$A19,0)</f>
        <v>0</v>
      </c>
      <c r="CG15" s="27">
        <f t="shared" si="34"/>
        <v>0</v>
      </c>
      <c r="CH15" s="11">
        <f t="shared" si="35"/>
        <v>0</v>
      </c>
      <c r="CI15" s="33" t="s">
        <v>33</v>
      </c>
      <c r="CJ15" s="24">
        <f>IF(CI15="x",'Gemensamma Tjänster'!$A19,0)</f>
        <v>346013</v>
      </c>
      <c r="CK15" s="27">
        <f t="shared" si="36"/>
        <v>3.3510006428643511E-2</v>
      </c>
      <c r="CL15" s="11">
        <f t="shared" si="93"/>
        <v>477212.54847760004</v>
      </c>
      <c r="CM15" s="33"/>
      <c r="CN15" s="24">
        <f>IF(CM15="x",'Gemensamma Tjänster'!$A19,0)</f>
        <v>0</v>
      </c>
      <c r="CO15" s="27">
        <f t="shared" si="37"/>
        <v>0</v>
      </c>
      <c r="CP15" s="11">
        <f t="shared" si="38"/>
        <v>0</v>
      </c>
      <c r="CQ15" s="265"/>
      <c r="CR15" s="160">
        <f>IF(CQ15="x",'Gemensamma Tjänster'!$A19,0)</f>
        <v>0</v>
      </c>
      <c r="CS15" s="266">
        <f t="shared" si="39"/>
        <v>0</v>
      </c>
      <c r="CT15" s="192">
        <f t="shared" si="40"/>
        <v>0</v>
      </c>
      <c r="CU15" s="33"/>
      <c r="CV15" s="24">
        <f>IF(CU15="x",'Gemensamma Tjänster'!$A19,0)</f>
        <v>0</v>
      </c>
      <c r="CW15" s="27">
        <f t="shared" si="41"/>
        <v>0</v>
      </c>
      <c r="CX15" s="11">
        <f t="shared" si="42"/>
        <v>0</v>
      </c>
      <c r="CY15" s="33"/>
      <c r="CZ15" s="24">
        <f>IF(CY15="x",'Gemensamma Tjänster'!$A19,0)</f>
        <v>0</v>
      </c>
      <c r="DA15" s="27">
        <f t="shared" si="43"/>
        <v>0</v>
      </c>
      <c r="DB15" s="11">
        <f t="shared" si="44"/>
        <v>0</v>
      </c>
      <c r="DC15" s="33" t="s">
        <v>33</v>
      </c>
      <c r="DD15" s="24">
        <f>IF(DC15="x",'Gemensamma Tjänster'!$A19,0)</f>
        <v>346013</v>
      </c>
      <c r="DE15" s="27">
        <f t="shared" si="45"/>
        <v>3.2627028704954583E-2</v>
      </c>
      <c r="DF15" s="11">
        <f t="shared" si="46"/>
        <v>0</v>
      </c>
      <c r="DG15" s="33" t="s">
        <v>33</v>
      </c>
      <c r="DH15" s="24">
        <f>IF(DG15="x",'Gemensamma Tjänster'!$A19,0)</f>
        <v>346013</v>
      </c>
      <c r="DI15" s="27">
        <f t="shared" si="47"/>
        <v>3.2627028704954583E-2</v>
      </c>
      <c r="DJ15" s="11">
        <f t="shared" si="48"/>
        <v>0</v>
      </c>
      <c r="DK15" s="33" t="s">
        <v>33</v>
      </c>
      <c r="DL15" s="24">
        <f>IF(DK15="x",'Gemensamma Tjänster'!$A19,0)</f>
        <v>346013</v>
      </c>
      <c r="DM15" s="27">
        <f t="shared" si="49"/>
        <v>3.2627028704954583E-2</v>
      </c>
      <c r="DN15" s="11">
        <f t="shared" si="50"/>
        <v>0</v>
      </c>
      <c r="DO15" s="33" t="s">
        <v>33</v>
      </c>
      <c r="DP15" s="24">
        <f>IF(DO15="x",'Gemensamma Tjänster'!$A19,0)</f>
        <v>346013</v>
      </c>
      <c r="DQ15" s="27">
        <f t="shared" si="51"/>
        <v>3.2627028704954583E-2</v>
      </c>
      <c r="DR15" s="11">
        <f t="shared" si="52"/>
        <v>0</v>
      </c>
      <c r="DS15" s="33" t="s">
        <v>33</v>
      </c>
      <c r="DT15" s="24">
        <f>IF(DS15="x",'Gemensamma Tjänster'!$A19,0)</f>
        <v>346013</v>
      </c>
      <c r="DU15" s="27">
        <f t="shared" si="53"/>
        <v>3.2627028704954583E-2</v>
      </c>
      <c r="DV15" s="11">
        <f t="shared" si="54"/>
        <v>0</v>
      </c>
      <c r="DW15" s="33" t="s">
        <v>33</v>
      </c>
      <c r="DX15" s="24">
        <f>IF(DW15="x",'Gemensamma Tjänster'!$A19,0)</f>
        <v>346013</v>
      </c>
      <c r="DY15" s="27">
        <f t="shared" si="55"/>
        <v>3.2627028704954583E-2</v>
      </c>
      <c r="DZ15" s="11">
        <f t="shared" si="56"/>
        <v>0</v>
      </c>
      <c r="EA15" s="33" t="s">
        <v>33</v>
      </c>
      <c r="EB15" s="24">
        <f>IF(EA15="x",'Gemensamma Tjänster'!$A19,0)</f>
        <v>346013</v>
      </c>
      <c r="EC15" s="27">
        <f t="shared" si="57"/>
        <v>3.2627028704954583E-2</v>
      </c>
      <c r="ED15" s="11">
        <f t="shared" si="58"/>
        <v>0</v>
      </c>
      <c r="EE15" s="33" t="s">
        <v>33</v>
      </c>
      <c r="EF15" s="24">
        <f>IF(EE15="x",'Gemensamma Tjänster'!$A19,0)</f>
        <v>346013</v>
      </c>
      <c r="EG15" s="27">
        <f t="shared" si="59"/>
        <v>3.2627028704954583E-2</v>
      </c>
      <c r="EH15" s="11">
        <f t="shared" si="60"/>
        <v>0</v>
      </c>
      <c r="EI15" s="33" t="s">
        <v>33</v>
      </c>
      <c r="EJ15" s="24">
        <f>IF(EI15="x",'Gemensamma Tjänster'!$A19,0)</f>
        <v>346013</v>
      </c>
      <c r="EK15" s="27">
        <f t="shared" si="61"/>
        <v>3.2627028704954583E-2</v>
      </c>
      <c r="EL15" s="11">
        <f t="shared" si="62"/>
        <v>0</v>
      </c>
      <c r="EM15" s="33" t="s">
        <v>33</v>
      </c>
      <c r="EN15" s="24">
        <f>IF(EM15="x",'Gemensamma Tjänster'!$A19,0)</f>
        <v>346013</v>
      </c>
      <c r="EO15" s="27">
        <f t="shared" si="63"/>
        <v>3.2627028704954583E-2</v>
      </c>
      <c r="EP15" s="11">
        <f t="shared" si="64"/>
        <v>0</v>
      </c>
      <c r="EQ15" s="33" t="s">
        <v>33</v>
      </c>
      <c r="ER15" s="24">
        <f>IF(EQ15="x",'Gemensamma Tjänster'!$A19,0)</f>
        <v>346013</v>
      </c>
      <c r="ES15" s="27">
        <f t="shared" si="65"/>
        <v>3.2627028704954583E-2</v>
      </c>
      <c r="ET15" s="11">
        <f t="shared" si="66"/>
        <v>0</v>
      </c>
      <c r="EU15" s="33" t="s">
        <v>33</v>
      </c>
      <c r="EV15" s="24">
        <f>IF(EU15="x",'Gemensamma Tjänster'!$A19,0)</f>
        <v>346013</v>
      </c>
      <c r="EW15" s="27">
        <f t="shared" si="67"/>
        <v>3.2627028704954583E-2</v>
      </c>
      <c r="EX15" s="11">
        <f t="shared" si="68"/>
        <v>0</v>
      </c>
      <c r="EY15" s="33" t="s">
        <v>33</v>
      </c>
      <c r="EZ15" s="24">
        <f>IF(EY15="x",'Gemensamma Tjänster'!$A19,0)</f>
        <v>346013</v>
      </c>
      <c r="FA15" s="27">
        <f t="shared" si="69"/>
        <v>3.2627028704954583E-2</v>
      </c>
      <c r="FB15" s="11">
        <f t="shared" si="70"/>
        <v>0</v>
      </c>
      <c r="FC15" s="33" t="s">
        <v>33</v>
      </c>
      <c r="FD15" s="24">
        <f>IF(FC15="x",'Gemensamma Tjänster'!$A19,0)</f>
        <v>346013</v>
      </c>
      <c r="FE15" s="27">
        <f t="shared" si="71"/>
        <v>3.2627028704954583E-2</v>
      </c>
      <c r="FF15" s="11">
        <f t="shared" si="72"/>
        <v>0</v>
      </c>
      <c r="FG15" s="33" t="s">
        <v>33</v>
      </c>
      <c r="FH15" s="24">
        <f>IF(FG15="x",'Gemensamma Tjänster'!$A19,0)</f>
        <v>346013</v>
      </c>
      <c r="FI15" s="27">
        <f t="shared" si="73"/>
        <v>3.2627028704954583E-2</v>
      </c>
      <c r="FJ15" s="11">
        <f t="shared" si="74"/>
        <v>0</v>
      </c>
      <c r="FK15" s="33" t="s">
        <v>33</v>
      </c>
      <c r="FL15" s="24">
        <f>IF(FK15="x",'Gemensamma Tjänster'!$A19,0)</f>
        <v>346013</v>
      </c>
      <c r="FM15" s="27">
        <f t="shared" si="75"/>
        <v>3.2627028704954583E-2</v>
      </c>
      <c r="FN15" s="11">
        <f t="shared" si="76"/>
        <v>0</v>
      </c>
      <c r="FO15" s="33" t="s">
        <v>33</v>
      </c>
      <c r="FP15" s="24">
        <f>IF(FO15="x",'Gemensamma Tjänster'!$A19,0)</f>
        <v>346013</v>
      </c>
      <c r="FQ15" s="27">
        <f t="shared" si="77"/>
        <v>3.2627028704954583E-2</v>
      </c>
      <c r="FR15" s="11">
        <f t="shared" si="78"/>
        <v>0</v>
      </c>
      <c r="FS15" s="33" t="s">
        <v>33</v>
      </c>
      <c r="FT15" s="24">
        <f>IF(FS15="x",'Gemensamma Tjänster'!$A19,0)</f>
        <v>346013</v>
      </c>
      <c r="FU15" s="27">
        <f t="shared" si="79"/>
        <v>3.2627028704954583E-2</v>
      </c>
      <c r="FV15" s="11">
        <f t="shared" si="80"/>
        <v>0</v>
      </c>
      <c r="FW15" s="33" t="s">
        <v>33</v>
      </c>
      <c r="FX15" s="24">
        <f>IF(FW15="x",'Gemensamma Tjänster'!$A19,0)</f>
        <v>346013</v>
      </c>
      <c r="FY15" s="27">
        <f t="shared" si="81"/>
        <v>3.2627028704954583E-2</v>
      </c>
      <c r="FZ15" s="11">
        <f t="shared" si="82"/>
        <v>0</v>
      </c>
      <c r="GA15" s="33" t="s">
        <v>33</v>
      </c>
      <c r="GB15" s="24">
        <f>IF(GA15="x",'Gemensamma Tjänster'!$A19,0)</f>
        <v>346013</v>
      </c>
      <c r="GC15" s="27">
        <f t="shared" si="83"/>
        <v>3.2627028704954583E-2</v>
      </c>
      <c r="GD15" s="11">
        <f t="shared" si="84"/>
        <v>0</v>
      </c>
      <c r="GE15" s="33" t="s">
        <v>33</v>
      </c>
      <c r="GF15" s="24">
        <f>IF(GE15="x",'Gemensamma Tjänster'!$A19,0)</f>
        <v>346013</v>
      </c>
      <c r="GG15" s="27">
        <f t="shared" si="85"/>
        <v>3.2627028704954583E-2</v>
      </c>
      <c r="GH15" s="11">
        <f t="shared" si="86"/>
        <v>0</v>
      </c>
      <c r="GI15" s="33" t="s">
        <v>33</v>
      </c>
      <c r="GJ15" s="24">
        <f>IF(GI15="x",'Gemensamma Tjänster'!$A19,0)</f>
        <v>346013</v>
      </c>
      <c r="GK15" s="27">
        <f t="shared" si="87"/>
        <v>3.2627028704954583E-2</v>
      </c>
      <c r="GL15" s="11">
        <f t="shared" si="88"/>
        <v>0</v>
      </c>
      <c r="GM15" s="33" t="s">
        <v>33</v>
      </c>
      <c r="GN15" s="24">
        <f>IF(GM15="x",'Gemensamma Tjänster'!$A19,0)</f>
        <v>346013</v>
      </c>
      <c r="GO15" s="27">
        <f t="shared" si="89"/>
        <v>3.2627028704954583E-2</v>
      </c>
      <c r="GP15" s="11">
        <f t="shared" si="90"/>
        <v>0</v>
      </c>
    </row>
    <row r="16" spans="1:198" x14ac:dyDescent="0.25">
      <c r="A16" s="14" t="s">
        <v>17</v>
      </c>
      <c r="B16" s="18">
        <f t="shared" si="91"/>
        <v>35429151.320465267</v>
      </c>
      <c r="C16" s="157" t="s">
        <v>33</v>
      </c>
      <c r="D16" s="23">
        <f>IF(C16="x",'Gemensamma Tjänster'!$A20,0)</f>
        <v>1777017</v>
      </c>
      <c r="E16" s="26">
        <f t="shared" si="0"/>
        <v>0.17007836259268919</v>
      </c>
      <c r="F16" s="10">
        <f t="shared" si="1"/>
        <v>282786.66650520003</v>
      </c>
      <c r="G16" s="32"/>
      <c r="H16" s="23">
        <f>IF(G16="x",'Gemensamma Tjänster'!$A20,0)</f>
        <v>0</v>
      </c>
      <c r="I16" s="26">
        <f t="shared" si="2"/>
        <v>0</v>
      </c>
      <c r="J16" s="10">
        <f t="shared" si="3"/>
        <v>0</v>
      </c>
      <c r="K16" s="32" t="s">
        <v>33</v>
      </c>
      <c r="L16" s="23">
        <f>IF(K16="x",'Gemensamma Tjänster'!$A20,0)</f>
        <v>1777017</v>
      </c>
      <c r="M16" s="26">
        <f t="shared" si="4"/>
        <v>0.16853210415772404</v>
      </c>
      <c r="N16" s="10">
        <f t="shared" si="5"/>
        <v>282786.66650520003</v>
      </c>
      <c r="O16" s="261" t="s">
        <v>33</v>
      </c>
      <c r="P16" s="262">
        <f>IF(O16="x",'Gemensamma Tjänster'!$A20,0)</f>
        <v>1777017</v>
      </c>
      <c r="Q16" s="263">
        <f t="shared" si="6"/>
        <v>0.28098124606479807</v>
      </c>
      <c r="R16" s="264">
        <f t="shared" si="7"/>
        <v>282786.66650520003</v>
      </c>
      <c r="S16" s="32" t="s">
        <v>33</v>
      </c>
      <c r="T16" s="23">
        <f>IF(S16="x",'Gemensamma Tjänster'!$A20,0)</f>
        <v>1777017</v>
      </c>
      <c r="U16" s="26">
        <f t="shared" si="8"/>
        <v>0.34014354034930894</v>
      </c>
      <c r="V16" s="10">
        <f t="shared" si="9"/>
        <v>1364077.4776478002</v>
      </c>
      <c r="W16" s="32" t="s">
        <v>33</v>
      </c>
      <c r="X16" s="23">
        <f>IF(W16="x",'Gemensamma Tjänster'!$A20,0)</f>
        <v>1777017</v>
      </c>
      <c r="Y16" s="26">
        <f t="shared" si="10"/>
        <v>0.2204845974308641</v>
      </c>
      <c r="Z16" s="10">
        <f t="shared" si="92"/>
        <v>2085542.6915399998</v>
      </c>
      <c r="AA16" s="32"/>
      <c r="AB16" s="23">
        <f>IF(AA16="x",'Gemensamma Tjänster'!$A20,0)</f>
        <v>0</v>
      </c>
      <c r="AC16" s="26">
        <f t="shared" si="11"/>
        <v>0</v>
      </c>
      <c r="AD16" s="10">
        <f t="shared" si="12"/>
        <v>0</v>
      </c>
      <c r="AE16" s="32" t="s">
        <v>33</v>
      </c>
      <c r="AF16" s="23">
        <f>IF(AE16="x",'Gemensamma Tjänster'!$A20,0)</f>
        <v>1777017</v>
      </c>
      <c r="AG16" s="26">
        <f t="shared" si="13"/>
        <v>0.16756244611674209</v>
      </c>
      <c r="AH16" s="159">
        <v>318352</v>
      </c>
      <c r="AI16" s="32" t="s">
        <v>33</v>
      </c>
      <c r="AJ16" s="23">
        <f>IF(AI16="x",'Gemensamma Tjänster'!$A20,0)</f>
        <v>1777017</v>
      </c>
      <c r="AK16" s="26">
        <f t="shared" si="14"/>
        <v>0.16756244611674209</v>
      </c>
      <c r="AL16" s="159">
        <v>6270888</v>
      </c>
      <c r="AM16" s="32" t="s">
        <v>33</v>
      </c>
      <c r="AN16" s="23">
        <f>IF(AM16="x",'Gemensamma Tjänster'!$A20,0)</f>
        <v>1777017</v>
      </c>
      <c r="AO16" s="26">
        <f t="shared" si="15"/>
        <v>0.16756244611674209</v>
      </c>
      <c r="AP16" s="159">
        <v>9429418.0447000004</v>
      </c>
      <c r="AQ16" s="32" t="s">
        <v>33</v>
      </c>
      <c r="AR16" s="23">
        <f>IF(AQ16="x",'Gemensamma Tjänster'!$A20,0)</f>
        <v>1777017</v>
      </c>
      <c r="AS16" s="26">
        <f t="shared" si="16"/>
        <v>0.16756244611674209</v>
      </c>
      <c r="AT16" s="159">
        <f t="shared" si="17"/>
        <v>0</v>
      </c>
      <c r="AU16" s="32" t="s">
        <v>33</v>
      </c>
      <c r="AV16" s="23">
        <f>IF(AU16="x",'Gemensamma Tjänster'!$A20,0)</f>
        <v>1777017</v>
      </c>
      <c r="AW16" s="26">
        <f t="shared" si="18"/>
        <v>0.16756244611674209</v>
      </c>
      <c r="AX16" s="159">
        <v>3192098.5521600004</v>
      </c>
      <c r="AY16" s="32" t="s">
        <v>33</v>
      </c>
      <c r="AZ16" s="23">
        <f>IF(AY16="x",'Gemensamma Tjänster'!$A20,0)</f>
        <v>1777017</v>
      </c>
      <c r="BA16" s="26">
        <f t="shared" si="19"/>
        <v>0.22676058063424467</v>
      </c>
      <c r="BB16" s="10">
        <f t="shared" si="20"/>
        <v>1404948.2575089082</v>
      </c>
      <c r="BC16" s="32" t="s">
        <v>33</v>
      </c>
      <c r="BD16" s="23">
        <f>IF(BC16="x",'Gemensamma Tjänster'!$A20,0)</f>
        <v>1777017</v>
      </c>
      <c r="BE16" s="26">
        <f t="shared" si="21"/>
        <v>0.33603742857618313</v>
      </c>
      <c r="BF16" s="10">
        <f t="shared" si="22"/>
        <v>2217879.2352491817</v>
      </c>
      <c r="BG16" s="32" t="s">
        <v>33</v>
      </c>
      <c r="BH16" s="23">
        <f>IF(BG16="x",'Gemensamma Tjänster'!$A20,0)</f>
        <v>1777017</v>
      </c>
      <c r="BI16" s="26">
        <f t="shared" si="23"/>
        <v>0.17975111435520949</v>
      </c>
      <c r="BJ16" s="10">
        <f t="shared" si="24"/>
        <v>0</v>
      </c>
      <c r="BK16" s="32" t="s">
        <v>33</v>
      </c>
      <c r="BL16" s="23">
        <f>IF(BK16="x",'Gemensamma Tjänster'!$A20,0)</f>
        <v>1777017</v>
      </c>
      <c r="BM16" s="26">
        <f t="shared" si="25"/>
        <v>0.20058599446807857</v>
      </c>
      <c r="BN16" s="10">
        <f t="shared" si="26"/>
        <v>246533.41585923338</v>
      </c>
      <c r="BO16" s="32" t="s">
        <v>33</v>
      </c>
      <c r="BP16" s="23">
        <f>IF(BO16="x",'Gemensamma Tjänster'!$A20,0)</f>
        <v>1777017</v>
      </c>
      <c r="BQ16" s="26">
        <f t="shared" si="27"/>
        <v>0.20723114319593314</v>
      </c>
      <c r="BR16" s="10">
        <f t="shared" si="28"/>
        <v>884719.01237483963</v>
      </c>
      <c r="BS16" s="32" t="s">
        <v>33</v>
      </c>
      <c r="BT16" s="23">
        <f>IF(BS16="x",'Gemensamma Tjänster'!$A20,0)</f>
        <v>1777017</v>
      </c>
      <c r="BU16" s="26">
        <f t="shared" si="29"/>
        <v>0.17067933760530249</v>
      </c>
      <c r="BV16" s="10">
        <f t="shared" si="30"/>
        <v>1525649.7410486585</v>
      </c>
      <c r="BW16" s="32"/>
      <c r="BX16" s="23">
        <f>IF(BW16="x",'Gemensamma Tjänster'!$A20,0)</f>
        <v>0</v>
      </c>
      <c r="BY16" s="26">
        <f t="shared" si="31"/>
        <v>0</v>
      </c>
      <c r="BZ16" s="159">
        <v>0</v>
      </c>
      <c r="CA16" s="32" t="s">
        <v>33</v>
      </c>
      <c r="CB16" s="23">
        <f>IF(CA16="x",'Gemensamma Tjänster'!$A20,0)</f>
        <v>1777017</v>
      </c>
      <c r="CC16" s="26">
        <f t="shared" si="32"/>
        <v>0.16756244611674209</v>
      </c>
      <c r="CD16" s="10">
        <f t="shared" si="33"/>
        <v>799588.46258554561</v>
      </c>
      <c r="CE16" s="32"/>
      <c r="CF16" s="23">
        <f>IF(CE16="x",'Gemensamma Tjänster'!$A20,0)</f>
        <v>0</v>
      </c>
      <c r="CG16" s="26">
        <f t="shared" si="34"/>
        <v>0</v>
      </c>
      <c r="CH16" s="10">
        <f t="shared" si="35"/>
        <v>0</v>
      </c>
      <c r="CI16" s="32" t="s">
        <v>33</v>
      </c>
      <c r="CJ16" s="23">
        <f>IF(CI16="x",'Gemensamma Tjänster'!$A20,0)</f>
        <v>1777017</v>
      </c>
      <c r="CK16" s="26">
        <f t="shared" si="36"/>
        <v>0.17209714980017746</v>
      </c>
      <c r="CL16" s="10">
        <f t="shared" si="93"/>
        <v>2450817.7763784002</v>
      </c>
      <c r="CM16" s="32"/>
      <c r="CN16" s="23">
        <f>IF(CM16="x",'Gemensamma Tjänster'!$A20,0)</f>
        <v>0</v>
      </c>
      <c r="CO16" s="26">
        <f t="shared" si="37"/>
        <v>0</v>
      </c>
      <c r="CP16" s="10">
        <f t="shared" si="38"/>
        <v>0</v>
      </c>
      <c r="CQ16" s="261"/>
      <c r="CR16" s="262">
        <f>IF(CQ16="x",'Gemensamma Tjänster'!$A20,0)</f>
        <v>0</v>
      </c>
      <c r="CS16" s="263">
        <f t="shared" si="39"/>
        <v>0</v>
      </c>
      <c r="CT16" s="264">
        <f t="shared" si="40"/>
        <v>0</v>
      </c>
      <c r="CU16" s="32" t="s">
        <v>33</v>
      </c>
      <c r="CV16" s="23">
        <f>IF(CU16="x",'Gemensamma Tjänster'!$A20,0)</f>
        <v>1777017</v>
      </c>
      <c r="CW16" s="26">
        <f t="shared" si="41"/>
        <v>0.28674241305712733</v>
      </c>
      <c r="CX16" s="10">
        <f t="shared" si="42"/>
        <v>1392890.0811332597</v>
      </c>
      <c r="CY16" s="32" t="s">
        <v>33</v>
      </c>
      <c r="CZ16" s="23">
        <f>IF(CY16="x",'Gemensamma Tjänster'!$A20,0)</f>
        <v>1777017</v>
      </c>
      <c r="DA16" s="26">
        <f t="shared" si="43"/>
        <v>0.17818486608287032</v>
      </c>
      <c r="DB16" s="10">
        <f t="shared" si="44"/>
        <v>997388.57276384044</v>
      </c>
      <c r="DC16" s="32" t="s">
        <v>33</v>
      </c>
      <c r="DD16" s="23">
        <f>IF(DC16="x",'Gemensamma Tjänster'!$A20,0)</f>
        <v>1777017</v>
      </c>
      <c r="DE16" s="26">
        <f t="shared" si="45"/>
        <v>0.16756244611674209</v>
      </c>
      <c r="DF16" s="10">
        <f t="shared" si="46"/>
        <v>0</v>
      </c>
      <c r="DG16" s="32" t="s">
        <v>33</v>
      </c>
      <c r="DH16" s="23">
        <f>IF(DG16="x",'Gemensamma Tjänster'!$A20,0)</f>
        <v>1777017</v>
      </c>
      <c r="DI16" s="26">
        <f t="shared" si="47"/>
        <v>0.16756244611674209</v>
      </c>
      <c r="DJ16" s="10">
        <f t="shared" si="48"/>
        <v>0</v>
      </c>
      <c r="DK16" s="32" t="s">
        <v>33</v>
      </c>
      <c r="DL16" s="23">
        <f>IF(DK16="x",'Gemensamma Tjänster'!$A20,0)</f>
        <v>1777017</v>
      </c>
      <c r="DM16" s="26">
        <f t="shared" si="49"/>
        <v>0.16756244611674209</v>
      </c>
      <c r="DN16" s="10">
        <f t="shared" si="50"/>
        <v>0</v>
      </c>
      <c r="DO16" s="32" t="s">
        <v>33</v>
      </c>
      <c r="DP16" s="23">
        <f>IF(DO16="x",'Gemensamma Tjänster'!$A20,0)</f>
        <v>1777017</v>
      </c>
      <c r="DQ16" s="26">
        <f t="shared" si="51"/>
        <v>0.16756244611674209</v>
      </c>
      <c r="DR16" s="10">
        <f t="shared" si="52"/>
        <v>0</v>
      </c>
      <c r="DS16" s="32" t="s">
        <v>33</v>
      </c>
      <c r="DT16" s="23">
        <f>IF(DS16="x",'Gemensamma Tjänster'!$A20,0)</f>
        <v>1777017</v>
      </c>
      <c r="DU16" s="26">
        <f t="shared" si="53"/>
        <v>0.16756244611674209</v>
      </c>
      <c r="DV16" s="10">
        <f t="shared" si="54"/>
        <v>0</v>
      </c>
      <c r="DW16" s="32" t="s">
        <v>33</v>
      </c>
      <c r="DX16" s="23">
        <f>IF(DW16="x",'Gemensamma Tjänster'!$A20,0)</f>
        <v>1777017</v>
      </c>
      <c r="DY16" s="26">
        <f t="shared" si="55"/>
        <v>0.16756244611674209</v>
      </c>
      <c r="DZ16" s="10">
        <f t="shared" si="56"/>
        <v>0</v>
      </c>
      <c r="EA16" s="32" t="s">
        <v>33</v>
      </c>
      <c r="EB16" s="23">
        <f>IF(EA16="x",'Gemensamma Tjänster'!$A20,0)</f>
        <v>1777017</v>
      </c>
      <c r="EC16" s="26">
        <f t="shared" si="57"/>
        <v>0.16756244611674209</v>
      </c>
      <c r="ED16" s="10">
        <f t="shared" si="58"/>
        <v>0</v>
      </c>
      <c r="EE16" s="32" t="s">
        <v>33</v>
      </c>
      <c r="EF16" s="23">
        <f>IF(EE16="x",'Gemensamma Tjänster'!$A20,0)</f>
        <v>1777017</v>
      </c>
      <c r="EG16" s="26">
        <f t="shared" si="59"/>
        <v>0.16756244611674209</v>
      </c>
      <c r="EH16" s="10">
        <f t="shared" si="60"/>
        <v>0</v>
      </c>
      <c r="EI16" s="32" t="s">
        <v>33</v>
      </c>
      <c r="EJ16" s="23">
        <f>IF(EI16="x",'Gemensamma Tjänster'!$A20,0)</f>
        <v>1777017</v>
      </c>
      <c r="EK16" s="26">
        <f t="shared" si="61"/>
        <v>0.16756244611674209</v>
      </c>
      <c r="EL16" s="10">
        <f t="shared" si="62"/>
        <v>0</v>
      </c>
      <c r="EM16" s="32" t="s">
        <v>33</v>
      </c>
      <c r="EN16" s="23">
        <f>IF(EM16="x",'Gemensamma Tjänster'!$A20,0)</f>
        <v>1777017</v>
      </c>
      <c r="EO16" s="26">
        <f t="shared" si="63"/>
        <v>0.16756244611674209</v>
      </c>
      <c r="EP16" s="10">
        <f t="shared" si="64"/>
        <v>0</v>
      </c>
      <c r="EQ16" s="32" t="s">
        <v>33</v>
      </c>
      <c r="ER16" s="23">
        <f>IF(EQ16="x",'Gemensamma Tjänster'!$A20,0)</f>
        <v>1777017</v>
      </c>
      <c r="ES16" s="26">
        <f t="shared" si="65"/>
        <v>0.16756244611674209</v>
      </c>
      <c r="ET16" s="10">
        <f t="shared" si="66"/>
        <v>0</v>
      </c>
      <c r="EU16" s="32" t="s">
        <v>33</v>
      </c>
      <c r="EV16" s="23">
        <f>IF(EU16="x",'Gemensamma Tjänster'!$A20,0)</f>
        <v>1777017</v>
      </c>
      <c r="EW16" s="26">
        <f t="shared" si="67"/>
        <v>0.16756244611674209</v>
      </c>
      <c r="EX16" s="10">
        <f t="shared" si="68"/>
        <v>0</v>
      </c>
      <c r="EY16" s="32" t="s">
        <v>33</v>
      </c>
      <c r="EZ16" s="23">
        <f>IF(EY16="x",'Gemensamma Tjänster'!$A20,0)</f>
        <v>1777017</v>
      </c>
      <c r="FA16" s="26">
        <f t="shared" si="69"/>
        <v>0.16756244611674209</v>
      </c>
      <c r="FB16" s="10">
        <f t="shared" si="70"/>
        <v>0</v>
      </c>
      <c r="FC16" s="32" t="s">
        <v>33</v>
      </c>
      <c r="FD16" s="23">
        <f>IF(FC16="x",'Gemensamma Tjänster'!$A20,0)</f>
        <v>1777017</v>
      </c>
      <c r="FE16" s="26">
        <f t="shared" si="71"/>
        <v>0.16756244611674209</v>
      </c>
      <c r="FF16" s="10">
        <f t="shared" si="72"/>
        <v>0</v>
      </c>
      <c r="FG16" s="32" t="s">
        <v>33</v>
      </c>
      <c r="FH16" s="23">
        <f>IF(FG16="x",'Gemensamma Tjänster'!$A20,0)</f>
        <v>1777017</v>
      </c>
      <c r="FI16" s="26">
        <f t="shared" si="73"/>
        <v>0.16756244611674209</v>
      </c>
      <c r="FJ16" s="10">
        <f t="shared" si="74"/>
        <v>0</v>
      </c>
      <c r="FK16" s="32" t="s">
        <v>33</v>
      </c>
      <c r="FL16" s="23">
        <f>IF(FK16="x",'Gemensamma Tjänster'!$A20,0)</f>
        <v>1777017</v>
      </c>
      <c r="FM16" s="26">
        <f t="shared" si="75"/>
        <v>0.16756244611674209</v>
      </c>
      <c r="FN16" s="10">
        <f t="shared" si="76"/>
        <v>0</v>
      </c>
      <c r="FO16" s="32" t="s">
        <v>33</v>
      </c>
      <c r="FP16" s="23">
        <f>IF(FO16="x",'Gemensamma Tjänster'!$A20,0)</f>
        <v>1777017</v>
      </c>
      <c r="FQ16" s="26">
        <f t="shared" si="77"/>
        <v>0.16756244611674209</v>
      </c>
      <c r="FR16" s="10">
        <f t="shared" si="78"/>
        <v>0</v>
      </c>
      <c r="FS16" s="32" t="s">
        <v>33</v>
      </c>
      <c r="FT16" s="23">
        <f>IF(FS16="x",'Gemensamma Tjänster'!$A20,0)</f>
        <v>1777017</v>
      </c>
      <c r="FU16" s="26">
        <f t="shared" si="79"/>
        <v>0.16756244611674209</v>
      </c>
      <c r="FV16" s="10">
        <f t="shared" si="80"/>
        <v>0</v>
      </c>
      <c r="FW16" s="32" t="s">
        <v>33</v>
      </c>
      <c r="FX16" s="23">
        <f>IF(FW16="x",'Gemensamma Tjänster'!$A20,0)</f>
        <v>1777017</v>
      </c>
      <c r="FY16" s="26">
        <f t="shared" si="81"/>
        <v>0.16756244611674209</v>
      </c>
      <c r="FZ16" s="10">
        <f t="shared" si="82"/>
        <v>0</v>
      </c>
      <c r="GA16" s="32" t="s">
        <v>33</v>
      </c>
      <c r="GB16" s="23">
        <f>IF(GA16="x",'Gemensamma Tjänster'!$A20,0)</f>
        <v>1777017</v>
      </c>
      <c r="GC16" s="26">
        <f t="shared" si="83"/>
        <v>0.16756244611674209</v>
      </c>
      <c r="GD16" s="10">
        <f t="shared" si="84"/>
        <v>0</v>
      </c>
      <c r="GE16" s="32" t="s">
        <v>33</v>
      </c>
      <c r="GF16" s="23">
        <f>IF(GE16="x",'Gemensamma Tjänster'!$A20,0)</f>
        <v>1777017</v>
      </c>
      <c r="GG16" s="26">
        <f t="shared" si="85"/>
        <v>0.16756244611674209</v>
      </c>
      <c r="GH16" s="10">
        <f t="shared" si="86"/>
        <v>0</v>
      </c>
      <c r="GI16" s="32" t="s">
        <v>33</v>
      </c>
      <c r="GJ16" s="23">
        <f>IF(GI16="x",'Gemensamma Tjänster'!$A20,0)</f>
        <v>1777017</v>
      </c>
      <c r="GK16" s="26">
        <f t="shared" si="87"/>
        <v>0.16756244611674209</v>
      </c>
      <c r="GL16" s="10">
        <f t="shared" si="88"/>
        <v>0</v>
      </c>
      <c r="GM16" s="32" t="s">
        <v>33</v>
      </c>
      <c r="GN16" s="23">
        <f>IF(GM16="x",'Gemensamma Tjänster'!$A20,0)</f>
        <v>1777017</v>
      </c>
      <c r="GO16" s="26">
        <f t="shared" si="89"/>
        <v>0.16756244611674209</v>
      </c>
      <c r="GP16" s="10">
        <f t="shared" si="90"/>
        <v>0</v>
      </c>
    </row>
    <row r="17" spans="1:198" x14ac:dyDescent="0.25">
      <c r="A17" s="15" t="s">
        <v>113</v>
      </c>
      <c r="B17" s="19">
        <f t="shared" si="91"/>
        <v>10518113.469334835</v>
      </c>
      <c r="C17" s="156" t="s">
        <v>33</v>
      </c>
      <c r="D17" s="24">
        <f>IF(C17="x",'Gemensamma Tjänster'!$A21,0)</f>
        <v>283221</v>
      </c>
      <c r="E17" s="27">
        <f t="shared" si="0"/>
        <v>2.7107092353007328E-2</v>
      </c>
      <c r="F17" s="11">
        <f t="shared" si="1"/>
        <v>45070.543767600007</v>
      </c>
      <c r="G17" s="33"/>
      <c r="H17" s="24">
        <f>IF(G17="x",'Gemensamma Tjänster'!$A21,0)</f>
        <v>0</v>
      </c>
      <c r="I17" s="27">
        <f t="shared" si="2"/>
        <v>0</v>
      </c>
      <c r="J17" s="11">
        <f t="shared" si="3"/>
        <v>0</v>
      </c>
      <c r="K17" s="33" t="s">
        <v>33</v>
      </c>
      <c r="L17" s="24">
        <f>IF(K17="x",'Gemensamma Tjänster'!$A21,0)</f>
        <v>283221</v>
      </c>
      <c r="M17" s="27">
        <f t="shared" si="4"/>
        <v>2.6860649657068428E-2</v>
      </c>
      <c r="N17" s="11">
        <f t="shared" si="5"/>
        <v>45070.543767600007</v>
      </c>
      <c r="O17" s="265"/>
      <c r="P17" s="160">
        <f>IF(O17="x",'Gemensamma Tjänster'!$A21,0)</f>
        <v>0</v>
      </c>
      <c r="Q17" s="266">
        <f t="shared" si="6"/>
        <v>0</v>
      </c>
      <c r="R17" s="192">
        <f t="shared" si="7"/>
        <v>0</v>
      </c>
      <c r="S17" s="33" t="s">
        <v>33</v>
      </c>
      <c r="T17" s="24">
        <f>IF(S17="x",'Gemensamma Tjänster'!$A21,0)</f>
        <v>283221</v>
      </c>
      <c r="U17" s="27">
        <f t="shared" si="8"/>
        <v>5.4212083306615318E-2</v>
      </c>
      <c r="V17" s="11">
        <f t="shared" si="9"/>
        <v>217406.69183068458</v>
      </c>
      <c r="W17" s="33" t="s">
        <v>33</v>
      </c>
      <c r="X17" s="24">
        <f>IF(W17="x",'Gemensamma Tjänster'!$A21,0)</f>
        <v>283221</v>
      </c>
      <c r="Y17" s="27">
        <f t="shared" si="10"/>
        <v>3.5140838927802467E-2</v>
      </c>
      <c r="Z17" s="11">
        <f t="shared" si="92"/>
        <v>332393.83001999999</v>
      </c>
      <c r="AA17" s="33" t="s">
        <v>33</v>
      </c>
      <c r="AB17" s="24">
        <f>IF(AA17="x",'Gemensamma Tjänster'!$A21,0)</f>
        <v>283221</v>
      </c>
      <c r="AC17" s="27">
        <f t="shared" si="11"/>
        <v>5.9627544956824818E-2</v>
      </c>
      <c r="AD17" s="11">
        <f t="shared" si="12"/>
        <v>110621.14262319743</v>
      </c>
      <c r="AE17" s="33" t="s">
        <v>33</v>
      </c>
      <c r="AF17" s="24">
        <f>IF(AE17="x",'Gemensamma Tjänster'!$A21,0)</f>
        <v>283221</v>
      </c>
      <c r="AG17" s="27">
        <f t="shared" si="13"/>
        <v>2.670610554183208E-2</v>
      </c>
      <c r="AH17" s="68">
        <v>53126</v>
      </c>
      <c r="AI17" s="33" t="s">
        <v>33</v>
      </c>
      <c r="AJ17" s="24">
        <f>IF(AI17="x",'Gemensamma Tjänster'!$A21,0)</f>
        <v>283221</v>
      </c>
      <c r="AK17" s="27">
        <f t="shared" si="14"/>
        <v>2.670610554183208E-2</v>
      </c>
      <c r="AL17" s="68">
        <v>955104.48</v>
      </c>
      <c r="AM17" s="33" t="s">
        <v>33</v>
      </c>
      <c r="AN17" s="24">
        <f>IF(AM17="x",'Gemensamma Tjänster'!$A21,0)</f>
        <v>283221</v>
      </c>
      <c r="AO17" s="27">
        <f t="shared" si="15"/>
        <v>2.670610554183208E-2</v>
      </c>
      <c r="AP17" s="68">
        <v>1451000.6834000002</v>
      </c>
      <c r="AQ17" s="33" t="s">
        <v>33</v>
      </c>
      <c r="AR17" s="24">
        <f>IF(AQ17="x",'Gemensamma Tjänster'!$A21,0)</f>
        <v>283221</v>
      </c>
      <c r="AS17" s="27">
        <f t="shared" si="16"/>
        <v>2.670610554183208E-2</v>
      </c>
      <c r="AT17" s="68">
        <f t="shared" si="17"/>
        <v>0</v>
      </c>
      <c r="AU17" s="33" t="s">
        <v>33</v>
      </c>
      <c r="AV17" s="24">
        <f>IF(AU17="x",'Gemensamma Tjänster'!$A21,0)</f>
        <v>283221</v>
      </c>
      <c r="AW17" s="27">
        <f t="shared" si="18"/>
        <v>2.670610554183208E-2</v>
      </c>
      <c r="AX17" s="68">
        <v>2281882.0920000002</v>
      </c>
      <c r="AY17" s="33" t="s">
        <v>33</v>
      </c>
      <c r="AZ17" s="24">
        <f>IF(AY17="x",'Gemensamma Tjänster'!$A21,0)</f>
        <v>283221</v>
      </c>
      <c r="BA17" s="27">
        <f t="shared" si="19"/>
        <v>3.6141105238616973E-2</v>
      </c>
      <c r="BB17" s="11">
        <f t="shared" si="20"/>
        <v>223920.67742735747</v>
      </c>
      <c r="BC17" s="33" t="s">
        <v>33</v>
      </c>
      <c r="BD17" s="24">
        <f>IF(BC17="x",'Gemensamma Tjänster'!$A21,0)</f>
        <v>283221</v>
      </c>
      <c r="BE17" s="27">
        <f t="shared" si="21"/>
        <v>5.3557651141646456E-2</v>
      </c>
      <c r="BF17" s="11">
        <f t="shared" si="22"/>
        <v>353485.63063071907</v>
      </c>
      <c r="BG17" s="33" t="s">
        <v>33</v>
      </c>
      <c r="BH17" s="24">
        <f>IF(BG17="x",'Gemensamma Tjänster'!$A21,0)</f>
        <v>283221</v>
      </c>
      <c r="BI17" s="27">
        <f t="shared" si="23"/>
        <v>2.8648735695154737E-2</v>
      </c>
      <c r="BJ17" s="11">
        <f t="shared" si="24"/>
        <v>0</v>
      </c>
      <c r="BK17" s="33" t="s">
        <v>33</v>
      </c>
      <c r="BL17" s="24">
        <f>IF(BK17="x",'Gemensamma Tjänster'!$A21,0)</f>
        <v>283221</v>
      </c>
      <c r="BM17" s="27">
        <f t="shared" si="25"/>
        <v>3.196939924561424E-2</v>
      </c>
      <c r="BN17" s="11">
        <f t="shared" si="26"/>
        <v>39292.500056593679</v>
      </c>
      <c r="BO17" s="33" t="s">
        <v>33</v>
      </c>
      <c r="BP17" s="24">
        <f>IF(BO17="x",'Gemensamma Tjänster'!$A21,0)</f>
        <v>283221</v>
      </c>
      <c r="BQ17" s="27">
        <f t="shared" si="27"/>
        <v>3.3028503164063923E-2</v>
      </c>
      <c r="BR17" s="11">
        <f t="shared" si="28"/>
        <v>141006.53139717539</v>
      </c>
      <c r="BS17" s="33" t="s">
        <v>33</v>
      </c>
      <c r="BT17" s="24">
        <f>IF(BS17="x",'Gemensamma Tjänster'!$A21,0)</f>
        <v>283221</v>
      </c>
      <c r="BU17" s="27">
        <f t="shared" si="29"/>
        <v>2.7202875760846054E-2</v>
      </c>
      <c r="BV17" s="11">
        <f t="shared" si="30"/>
        <v>243158.08194831118</v>
      </c>
      <c r="BW17" s="33"/>
      <c r="BX17" s="24">
        <f>IF(BW17="x",'Gemensamma Tjänster'!$A21,0)</f>
        <v>0</v>
      </c>
      <c r="BY17" s="27">
        <f t="shared" si="31"/>
        <v>0</v>
      </c>
      <c r="BZ17" s="68">
        <v>0</v>
      </c>
      <c r="CA17" s="33" t="s">
        <v>33</v>
      </c>
      <c r="CB17" s="24">
        <f>IF(CA17="x",'Gemensamma Tjänster'!$A21,0)</f>
        <v>283221</v>
      </c>
      <c r="CC17" s="27">
        <f t="shared" si="32"/>
        <v>2.670610554183208E-2</v>
      </c>
      <c r="CD17" s="11">
        <f t="shared" si="33"/>
        <v>127438.4229086952</v>
      </c>
      <c r="CE17" s="33"/>
      <c r="CF17" s="24">
        <f>IF(CE17="x",'Gemensamma Tjänster'!$A21,0)</f>
        <v>0</v>
      </c>
      <c r="CG17" s="27">
        <f t="shared" si="34"/>
        <v>0</v>
      </c>
      <c r="CH17" s="11">
        <f t="shared" si="35"/>
        <v>0</v>
      </c>
      <c r="CI17" s="33" t="s">
        <v>33</v>
      </c>
      <c r="CJ17" s="24">
        <f>IF(CI17="x",'Gemensamma Tjänster'!$A21,0)</f>
        <v>283221</v>
      </c>
      <c r="CK17" s="27">
        <f t="shared" si="36"/>
        <v>2.7428846692831899E-2</v>
      </c>
      <c r="CL17" s="11">
        <f t="shared" si="93"/>
        <v>390611.37931920006</v>
      </c>
      <c r="CM17" s="265" t="s">
        <v>33</v>
      </c>
      <c r="CN17" s="160">
        <f>IF(CM17="x",'Gemensamma Tjänster'!$A21,0)</f>
        <v>283221</v>
      </c>
      <c r="CO17" s="266">
        <f t="shared" si="37"/>
        <v>6.5658570149543002E-2</v>
      </c>
      <c r="CP17" s="192">
        <f t="shared" si="38"/>
        <v>2517268.2480000006</v>
      </c>
      <c r="CQ17" s="265" t="s">
        <v>33</v>
      </c>
      <c r="CR17" s="160">
        <f>IF(CQ17="x",'Gemensamma Tjänster'!$A21,0)</f>
        <v>283221</v>
      </c>
      <c r="CS17" s="266">
        <f t="shared" si="39"/>
        <v>0.17761156496670971</v>
      </c>
      <c r="CT17" s="192">
        <f t="shared" si="40"/>
        <v>609293.33730000001</v>
      </c>
      <c r="CU17" s="33" t="s">
        <v>33</v>
      </c>
      <c r="CV17" s="24">
        <f>IF(CU17="x",'Gemensamma Tjänster'!$A21,0)</f>
        <v>283221</v>
      </c>
      <c r="CW17" s="27">
        <f t="shared" si="41"/>
        <v>4.5701010721030055E-2</v>
      </c>
      <c r="CX17" s="11">
        <f t="shared" si="42"/>
        <v>221998.84506937352</v>
      </c>
      <c r="CY17" s="33" t="s">
        <v>33</v>
      </c>
      <c r="CZ17" s="24">
        <f>IF(CY17="x",'Gemensamma Tjänster'!$A21,0)</f>
        <v>283221</v>
      </c>
      <c r="DA17" s="27">
        <f t="shared" si="43"/>
        <v>2.8399107018591614E-2</v>
      </c>
      <c r="DB17" s="11">
        <f t="shared" si="44"/>
        <v>158963.80786832521</v>
      </c>
      <c r="DC17" s="33" t="s">
        <v>33</v>
      </c>
      <c r="DD17" s="24">
        <f>IF(DC17="x",'Gemensamma Tjänster'!$A21,0)</f>
        <v>283221</v>
      </c>
      <c r="DE17" s="27">
        <f t="shared" si="45"/>
        <v>2.670610554183208E-2</v>
      </c>
      <c r="DF17" s="11">
        <f t="shared" si="46"/>
        <v>0</v>
      </c>
      <c r="DG17" s="33" t="s">
        <v>33</v>
      </c>
      <c r="DH17" s="24">
        <f>IF(DG17="x",'Gemensamma Tjänster'!$A21,0)</f>
        <v>283221</v>
      </c>
      <c r="DI17" s="27">
        <f t="shared" si="47"/>
        <v>2.670610554183208E-2</v>
      </c>
      <c r="DJ17" s="11">
        <f t="shared" si="48"/>
        <v>0</v>
      </c>
      <c r="DK17" s="33" t="s">
        <v>33</v>
      </c>
      <c r="DL17" s="24">
        <f>IF(DK17="x",'Gemensamma Tjänster'!$A21,0)</f>
        <v>283221</v>
      </c>
      <c r="DM17" s="27">
        <f t="shared" si="49"/>
        <v>2.670610554183208E-2</v>
      </c>
      <c r="DN17" s="11">
        <f t="shared" si="50"/>
        <v>0</v>
      </c>
      <c r="DO17" s="33" t="s">
        <v>33</v>
      </c>
      <c r="DP17" s="24">
        <f>IF(DO17="x",'Gemensamma Tjänster'!$A21,0)</f>
        <v>283221</v>
      </c>
      <c r="DQ17" s="27">
        <f t="shared" si="51"/>
        <v>2.670610554183208E-2</v>
      </c>
      <c r="DR17" s="11">
        <f t="shared" si="52"/>
        <v>0</v>
      </c>
      <c r="DS17" s="33" t="s">
        <v>33</v>
      </c>
      <c r="DT17" s="24">
        <f>IF(DS17="x",'Gemensamma Tjänster'!$A21,0)</f>
        <v>283221</v>
      </c>
      <c r="DU17" s="27">
        <f t="shared" si="53"/>
        <v>2.670610554183208E-2</v>
      </c>
      <c r="DV17" s="11">
        <f t="shared" si="54"/>
        <v>0</v>
      </c>
      <c r="DW17" s="33" t="s">
        <v>33</v>
      </c>
      <c r="DX17" s="24">
        <f>IF(DW17="x",'Gemensamma Tjänster'!$A21,0)</f>
        <v>283221</v>
      </c>
      <c r="DY17" s="27">
        <f t="shared" si="55"/>
        <v>2.670610554183208E-2</v>
      </c>
      <c r="DZ17" s="11">
        <f t="shared" si="56"/>
        <v>0</v>
      </c>
      <c r="EA17" s="33" t="s">
        <v>33</v>
      </c>
      <c r="EB17" s="24">
        <f>IF(EA17="x",'Gemensamma Tjänster'!$A21,0)</f>
        <v>283221</v>
      </c>
      <c r="EC17" s="27">
        <f t="shared" si="57"/>
        <v>2.670610554183208E-2</v>
      </c>
      <c r="ED17" s="11">
        <f t="shared" si="58"/>
        <v>0</v>
      </c>
      <c r="EE17" s="33" t="s">
        <v>33</v>
      </c>
      <c r="EF17" s="24">
        <f>IF(EE17="x",'Gemensamma Tjänster'!$A21,0)</f>
        <v>283221</v>
      </c>
      <c r="EG17" s="27">
        <f t="shared" si="59"/>
        <v>2.670610554183208E-2</v>
      </c>
      <c r="EH17" s="11">
        <f t="shared" si="60"/>
        <v>0</v>
      </c>
      <c r="EI17" s="33" t="s">
        <v>33</v>
      </c>
      <c r="EJ17" s="24">
        <f>IF(EI17="x",'Gemensamma Tjänster'!$A21,0)</f>
        <v>283221</v>
      </c>
      <c r="EK17" s="27">
        <f t="shared" si="61"/>
        <v>2.670610554183208E-2</v>
      </c>
      <c r="EL17" s="11">
        <f t="shared" si="62"/>
        <v>0</v>
      </c>
      <c r="EM17" s="33" t="s">
        <v>33</v>
      </c>
      <c r="EN17" s="24">
        <f>IF(EM17="x",'Gemensamma Tjänster'!$A21,0)</f>
        <v>283221</v>
      </c>
      <c r="EO17" s="27">
        <f t="shared" si="63"/>
        <v>2.670610554183208E-2</v>
      </c>
      <c r="EP17" s="11">
        <f t="shared" si="64"/>
        <v>0</v>
      </c>
      <c r="EQ17" s="33" t="s">
        <v>33</v>
      </c>
      <c r="ER17" s="24">
        <f>IF(EQ17="x",'Gemensamma Tjänster'!$A21,0)</f>
        <v>283221</v>
      </c>
      <c r="ES17" s="27">
        <f t="shared" si="65"/>
        <v>2.670610554183208E-2</v>
      </c>
      <c r="ET17" s="11">
        <f t="shared" si="66"/>
        <v>0</v>
      </c>
      <c r="EU17" s="33" t="s">
        <v>33</v>
      </c>
      <c r="EV17" s="24">
        <f>IF(EU17="x",'Gemensamma Tjänster'!$A21,0)</f>
        <v>283221</v>
      </c>
      <c r="EW17" s="27">
        <f t="shared" si="67"/>
        <v>2.670610554183208E-2</v>
      </c>
      <c r="EX17" s="11">
        <f t="shared" si="68"/>
        <v>0</v>
      </c>
      <c r="EY17" s="33" t="s">
        <v>33</v>
      </c>
      <c r="EZ17" s="24">
        <f>IF(EY17="x",'Gemensamma Tjänster'!$A21,0)</f>
        <v>283221</v>
      </c>
      <c r="FA17" s="27">
        <f t="shared" si="69"/>
        <v>2.670610554183208E-2</v>
      </c>
      <c r="FB17" s="11">
        <f t="shared" si="70"/>
        <v>0</v>
      </c>
      <c r="FC17" s="33" t="s">
        <v>33</v>
      </c>
      <c r="FD17" s="24">
        <f>IF(FC17="x",'Gemensamma Tjänster'!$A21,0)</f>
        <v>283221</v>
      </c>
      <c r="FE17" s="27">
        <f t="shared" si="71"/>
        <v>2.670610554183208E-2</v>
      </c>
      <c r="FF17" s="11">
        <f t="shared" si="72"/>
        <v>0</v>
      </c>
      <c r="FG17" s="33" t="s">
        <v>33</v>
      </c>
      <c r="FH17" s="24">
        <f>IF(FG17="x",'Gemensamma Tjänster'!$A21,0)</f>
        <v>283221</v>
      </c>
      <c r="FI17" s="27">
        <f t="shared" si="73"/>
        <v>2.670610554183208E-2</v>
      </c>
      <c r="FJ17" s="11">
        <f t="shared" si="74"/>
        <v>0</v>
      </c>
      <c r="FK17" s="33" t="s">
        <v>33</v>
      </c>
      <c r="FL17" s="24">
        <f>IF(FK17="x",'Gemensamma Tjänster'!$A21,0)</f>
        <v>283221</v>
      </c>
      <c r="FM17" s="27">
        <f t="shared" si="75"/>
        <v>2.670610554183208E-2</v>
      </c>
      <c r="FN17" s="11">
        <f t="shared" si="76"/>
        <v>0</v>
      </c>
      <c r="FO17" s="33" t="s">
        <v>33</v>
      </c>
      <c r="FP17" s="24">
        <f>IF(FO17="x",'Gemensamma Tjänster'!$A21,0)</f>
        <v>283221</v>
      </c>
      <c r="FQ17" s="27">
        <f t="shared" si="77"/>
        <v>2.670610554183208E-2</v>
      </c>
      <c r="FR17" s="11">
        <f t="shared" si="78"/>
        <v>0</v>
      </c>
      <c r="FS17" s="33" t="s">
        <v>33</v>
      </c>
      <c r="FT17" s="24">
        <f>IF(FS17="x",'Gemensamma Tjänster'!$A21,0)</f>
        <v>283221</v>
      </c>
      <c r="FU17" s="27">
        <f t="shared" si="79"/>
        <v>2.670610554183208E-2</v>
      </c>
      <c r="FV17" s="11">
        <f t="shared" si="80"/>
        <v>0</v>
      </c>
      <c r="FW17" s="33" t="s">
        <v>33</v>
      </c>
      <c r="FX17" s="24">
        <f>IF(FW17="x",'Gemensamma Tjänster'!$A21,0)</f>
        <v>283221</v>
      </c>
      <c r="FY17" s="27">
        <f t="shared" si="81"/>
        <v>2.670610554183208E-2</v>
      </c>
      <c r="FZ17" s="11">
        <f t="shared" si="82"/>
        <v>0</v>
      </c>
      <c r="GA17" s="33" t="s">
        <v>33</v>
      </c>
      <c r="GB17" s="24">
        <f>IF(GA17="x",'Gemensamma Tjänster'!$A21,0)</f>
        <v>283221</v>
      </c>
      <c r="GC17" s="27">
        <f t="shared" si="83"/>
        <v>2.670610554183208E-2</v>
      </c>
      <c r="GD17" s="11">
        <f t="shared" si="84"/>
        <v>0</v>
      </c>
      <c r="GE17" s="33" t="s">
        <v>33</v>
      </c>
      <c r="GF17" s="24">
        <f>IF(GE17="x",'Gemensamma Tjänster'!$A21,0)</f>
        <v>283221</v>
      </c>
      <c r="GG17" s="27">
        <f t="shared" si="85"/>
        <v>2.670610554183208E-2</v>
      </c>
      <c r="GH17" s="11">
        <f t="shared" si="86"/>
        <v>0</v>
      </c>
      <c r="GI17" s="33" t="s">
        <v>33</v>
      </c>
      <c r="GJ17" s="24">
        <f>IF(GI17="x",'Gemensamma Tjänster'!$A21,0)</f>
        <v>283221</v>
      </c>
      <c r="GK17" s="27">
        <f t="shared" si="87"/>
        <v>2.670610554183208E-2</v>
      </c>
      <c r="GL17" s="11">
        <f t="shared" si="88"/>
        <v>0</v>
      </c>
      <c r="GM17" s="33" t="s">
        <v>33</v>
      </c>
      <c r="GN17" s="24">
        <f>IF(GM17="x",'Gemensamma Tjänster'!$A21,0)</f>
        <v>283221</v>
      </c>
      <c r="GO17" s="27">
        <f t="shared" si="89"/>
        <v>2.670610554183208E-2</v>
      </c>
      <c r="GP17" s="11">
        <f t="shared" si="90"/>
        <v>0</v>
      </c>
    </row>
    <row r="18" spans="1:198" x14ac:dyDescent="0.25">
      <c r="A18" s="14" t="s">
        <v>19</v>
      </c>
      <c r="B18" s="18">
        <f t="shared" si="91"/>
        <v>8391074.6981262323</v>
      </c>
      <c r="C18" s="157" t="s">
        <v>33</v>
      </c>
      <c r="D18" s="23">
        <f>IF(C18="x",'Gemensamma Tjänster'!$A22,0)</f>
        <v>308363</v>
      </c>
      <c r="E18" s="26">
        <f t="shared" si="0"/>
        <v>2.9513434100050487E-2</v>
      </c>
      <c r="F18" s="10">
        <f t="shared" si="1"/>
        <v>49071.531022800002</v>
      </c>
      <c r="G18" s="32"/>
      <c r="H18" s="23">
        <f>IF(G18="x",'Gemensamma Tjänster'!$A22,0)</f>
        <v>0</v>
      </c>
      <c r="I18" s="26">
        <f t="shared" si="2"/>
        <v>0</v>
      </c>
      <c r="J18" s="10">
        <f t="shared" si="3"/>
        <v>0</v>
      </c>
      <c r="K18" s="32" t="s">
        <v>33</v>
      </c>
      <c r="L18" s="23">
        <f>IF(K18="x",'Gemensamma Tjänster'!$A22,0)</f>
        <v>308363</v>
      </c>
      <c r="M18" s="26">
        <f t="shared" si="4"/>
        <v>2.924511427543364E-2</v>
      </c>
      <c r="N18" s="10">
        <f t="shared" si="5"/>
        <v>49071.531022800002</v>
      </c>
      <c r="O18" s="261" t="s">
        <v>33</v>
      </c>
      <c r="P18" s="262">
        <f>IF(O18="x",'Gemensamma Tjänster'!$A22,0)</f>
        <v>308363</v>
      </c>
      <c r="Q18" s="263">
        <f t="shared" si="6"/>
        <v>4.8758239217902427E-2</v>
      </c>
      <c r="R18" s="264">
        <f t="shared" si="7"/>
        <v>49071.531022800002</v>
      </c>
      <c r="S18" s="32" t="s">
        <v>33</v>
      </c>
      <c r="T18" s="23">
        <f>IF(S18="x",'Gemensamma Tjänster'!$A22,0)</f>
        <v>308363</v>
      </c>
      <c r="U18" s="26">
        <f t="shared" si="8"/>
        <v>5.9024580255976143E-2</v>
      </c>
      <c r="V18" s="10">
        <f t="shared" si="9"/>
        <v>236706.24605161831</v>
      </c>
      <c r="W18" s="32" t="s">
        <v>33</v>
      </c>
      <c r="X18" s="23">
        <f>IF(W18="x",'Gemensamma Tjänster'!$A22,0)</f>
        <v>308363</v>
      </c>
      <c r="Y18" s="26">
        <f t="shared" si="10"/>
        <v>3.8260349742052863E-2</v>
      </c>
      <c r="Z18" s="10">
        <f t="shared" si="92"/>
        <v>361900.98405999999</v>
      </c>
      <c r="AA18" s="32"/>
      <c r="AB18" s="23">
        <f>IF(AA18="x",'Gemensamma Tjänster'!$A22,0)</f>
        <v>0</v>
      </c>
      <c r="AC18" s="26">
        <f t="shared" si="11"/>
        <v>0</v>
      </c>
      <c r="AD18" s="10">
        <f t="shared" si="12"/>
        <v>0</v>
      </c>
      <c r="AE18" s="32" t="s">
        <v>33</v>
      </c>
      <c r="AF18" s="23">
        <f>IF(AE18="x",'Gemensamma Tjänster'!$A22,0)</f>
        <v>308363</v>
      </c>
      <c r="AG18" s="26">
        <f t="shared" si="13"/>
        <v>2.9076851021626098E-2</v>
      </c>
      <c r="AH18" s="159">
        <v>53126</v>
      </c>
      <c r="AI18" s="32" t="s">
        <v>33</v>
      </c>
      <c r="AJ18" s="23">
        <f>IF(AI18="x",'Gemensamma Tjänster'!$A22,0)</f>
        <v>308363</v>
      </c>
      <c r="AK18" s="26">
        <f t="shared" si="14"/>
        <v>2.9076851021626098E-2</v>
      </c>
      <c r="AL18" s="159">
        <v>1273472.6399999999</v>
      </c>
      <c r="AM18" s="32" t="s">
        <v>33</v>
      </c>
      <c r="AN18" s="23">
        <f>IF(AM18="x",'Gemensamma Tjänster'!$A22,0)</f>
        <v>308363</v>
      </c>
      <c r="AO18" s="26">
        <f t="shared" si="15"/>
        <v>2.9076851021626098E-2</v>
      </c>
      <c r="AP18" s="159">
        <v>1955161.5349999999</v>
      </c>
      <c r="AQ18" s="32" t="s">
        <v>33</v>
      </c>
      <c r="AR18" s="23">
        <f>IF(AQ18="x",'Gemensamma Tjänster'!$A22,0)</f>
        <v>308363</v>
      </c>
      <c r="AS18" s="26">
        <f t="shared" si="16"/>
        <v>2.9076851021626098E-2</v>
      </c>
      <c r="AT18" s="159">
        <f t="shared" si="17"/>
        <v>0</v>
      </c>
      <c r="AU18" s="32" t="s">
        <v>33</v>
      </c>
      <c r="AV18" s="23">
        <f>IF(AU18="x",'Gemensamma Tjänster'!$A22,0)</f>
        <v>308363</v>
      </c>
      <c r="AW18" s="26">
        <f t="shared" si="18"/>
        <v>2.9076851021626098E-2</v>
      </c>
      <c r="AX18" s="159">
        <v>180802.524</v>
      </c>
      <c r="AY18" s="32" t="s">
        <v>33</v>
      </c>
      <c r="AZ18" s="23">
        <f>IF(AY18="x",'Gemensamma Tjänster'!$A22,0)</f>
        <v>308363</v>
      </c>
      <c r="BA18" s="26">
        <f t="shared" si="19"/>
        <v>3.9349411359664875E-2</v>
      </c>
      <c r="BB18" s="10">
        <f t="shared" si="20"/>
        <v>243798.48900163558</v>
      </c>
      <c r="BC18" s="32"/>
      <c r="BD18" s="23">
        <f>IF(BC18="x",'Gemensamma Tjänster'!$A22,0)</f>
        <v>0</v>
      </c>
      <c r="BE18" s="26">
        <f t="shared" si="21"/>
        <v>0</v>
      </c>
      <c r="BF18" s="10">
        <f t="shared" si="22"/>
        <v>0</v>
      </c>
      <c r="BG18" s="32" t="s">
        <v>33</v>
      </c>
      <c r="BH18" s="23">
        <f>IF(BG18="x",'Gemensamma Tjänster'!$A22,0)</f>
        <v>308363</v>
      </c>
      <c r="BI18" s="26">
        <f t="shared" si="23"/>
        <v>3.1191931689970025E-2</v>
      </c>
      <c r="BJ18" s="10">
        <f t="shared" si="24"/>
        <v>0</v>
      </c>
      <c r="BK18" s="32" t="s">
        <v>33</v>
      </c>
      <c r="BL18" s="23">
        <f>IF(BK18="x",'Gemensamma Tjänster'!$A22,0)</f>
        <v>308363</v>
      </c>
      <c r="BM18" s="26">
        <f t="shared" si="25"/>
        <v>3.4807376075839516E-2</v>
      </c>
      <c r="BN18" s="10">
        <f t="shared" si="26"/>
        <v>42780.560745677045</v>
      </c>
      <c r="BO18" s="32" t="s">
        <v>33</v>
      </c>
      <c r="BP18" s="23">
        <f>IF(BO18="x",'Gemensamma Tjänster'!$A22,0)</f>
        <v>308363</v>
      </c>
      <c r="BQ18" s="26">
        <f t="shared" si="27"/>
        <v>3.596049841353658E-2</v>
      </c>
      <c r="BR18" s="10">
        <f t="shared" si="28"/>
        <v>153523.91609812548</v>
      </c>
      <c r="BS18" s="32" t="s">
        <v>33</v>
      </c>
      <c r="BT18" s="23">
        <f>IF(BS18="x",'Gemensamma Tjänster'!$A22,0)</f>
        <v>308363</v>
      </c>
      <c r="BU18" s="26">
        <f t="shared" si="29"/>
        <v>2.9617720360572738E-2</v>
      </c>
      <c r="BV18" s="10">
        <f t="shared" si="30"/>
        <v>264743.62997033092</v>
      </c>
      <c r="BW18" s="32"/>
      <c r="BX18" s="23">
        <f>IF(BW18="x",'Gemensamma Tjänster'!$A22,0)</f>
        <v>0</v>
      </c>
      <c r="BY18" s="26">
        <f t="shared" si="31"/>
        <v>0</v>
      </c>
      <c r="BZ18" s="159">
        <v>0</v>
      </c>
      <c r="CA18" s="32" t="s">
        <v>33</v>
      </c>
      <c r="CB18" s="23">
        <f>IF(CA18="x",'Gemensamma Tjänster'!$A22,0)</f>
        <v>308363</v>
      </c>
      <c r="CC18" s="26">
        <f t="shared" si="32"/>
        <v>2.9076851021626098E-2</v>
      </c>
      <c r="CD18" s="10">
        <f t="shared" si="33"/>
        <v>138751.34401542955</v>
      </c>
      <c r="CE18" s="32"/>
      <c r="CF18" s="23">
        <f>IF(CE18="x",'Gemensamma Tjänster'!$A22,0)</f>
        <v>0</v>
      </c>
      <c r="CG18" s="26">
        <f t="shared" si="34"/>
        <v>0</v>
      </c>
      <c r="CH18" s="10">
        <f t="shared" si="35"/>
        <v>0</v>
      </c>
      <c r="CI18" s="32" t="s">
        <v>33</v>
      </c>
      <c r="CJ18" s="23">
        <f>IF(CI18="x",'Gemensamma Tjänster'!$A22,0)</f>
        <v>308363</v>
      </c>
      <c r="CK18" s="26">
        <f t="shared" si="36"/>
        <v>2.9863751108645625E-2</v>
      </c>
      <c r="CL18" s="10">
        <f t="shared" si="93"/>
        <v>425286.60219760006</v>
      </c>
      <c r="CM18" s="32" t="s">
        <v>33</v>
      </c>
      <c r="CN18" s="23">
        <f>IF(CM18="x",'Gemensamma Tjänster'!$A22,0)</f>
        <v>308363</v>
      </c>
      <c r="CO18" s="26">
        <f t="shared" si="37"/>
        <v>7.148719080514343E-2</v>
      </c>
      <c r="CP18" s="10">
        <f t="shared" si="38"/>
        <v>2740730.3440000005</v>
      </c>
      <c r="CQ18" s="261"/>
      <c r="CR18" s="262">
        <f>IF(CQ18="x",'Gemensamma Tjänster'!$A22,0)</f>
        <v>0</v>
      </c>
      <c r="CS18" s="263">
        <f t="shared" si="39"/>
        <v>0</v>
      </c>
      <c r="CT18" s="264">
        <f t="shared" si="40"/>
        <v>0</v>
      </c>
      <c r="CU18" s="32"/>
      <c r="CV18" s="23">
        <f>IF(CU18="x",'Gemensamma Tjänster'!$A22,0)</f>
        <v>0</v>
      </c>
      <c r="CW18" s="26">
        <f t="shared" si="41"/>
        <v>0</v>
      </c>
      <c r="CX18" s="10">
        <f t="shared" si="42"/>
        <v>0</v>
      </c>
      <c r="CY18" s="32" t="s">
        <v>33</v>
      </c>
      <c r="CZ18" s="23">
        <f>IF(CY18="x",'Gemensamma Tjänster'!$A22,0)</f>
        <v>308363</v>
      </c>
      <c r="DA18" s="26">
        <f t="shared" si="43"/>
        <v>3.0920143059921284E-2</v>
      </c>
      <c r="DB18" s="10">
        <f t="shared" si="44"/>
        <v>173075.28991741562</v>
      </c>
      <c r="DC18" s="32" t="s">
        <v>33</v>
      </c>
      <c r="DD18" s="23">
        <f>IF(DC18="x",'Gemensamma Tjänster'!$A22,0)</f>
        <v>308363</v>
      </c>
      <c r="DE18" s="26">
        <f t="shared" si="45"/>
        <v>2.9076851021626098E-2</v>
      </c>
      <c r="DF18" s="10">
        <f t="shared" si="46"/>
        <v>0</v>
      </c>
      <c r="DG18" s="32" t="s">
        <v>33</v>
      </c>
      <c r="DH18" s="23">
        <f>IF(DG18="x",'Gemensamma Tjänster'!$A22,0)</f>
        <v>308363</v>
      </c>
      <c r="DI18" s="26">
        <f t="shared" si="47"/>
        <v>2.9076851021626098E-2</v>
      </c>
      <c r="DJ18" s="10">
        <f t="shared" si="48"/>
        <v>0</v>
      </c>
      <c r="DK18" s="32" t="s">
        <v>33</v>
      </c>
      <c r="DL18" s="23">
        <f>IF(DK18="x",'Gemensamma Tjänster'!$A22,0)</f>
        <v>308363</v>
      </c>
      <c r="DM18" s="26">
        <f t="shared" si="49"/>
        <v>2.9076851021626098E-2</v>
      </c>
      <c r="DN18" s="10">
        <f t="shared" si="50"/>
        <v>0</v>
      </c>
      <c r="DO18" s="32" t="s">
        <v>33</v>
      </c>
      <c r="DP18" s="23">
        <f>IF(DO18="x",'Gemensamma Tjänster'!$A22,0)</f>
        <v>308363</v>
      </c>
      <c r="DQ18" s="26">
        <f t="shared" si="51"/>
        <v>2.9076851021626098E-2</v>
      </c>
      <c r="DR18" s="10">
        <f t="shared" si="52"/>
        <v>0</v>
      </c>
      <c r="DS18" s="32" t="s">
        <v>33</v>
      </c>
      <c r="DT18" s="23">
        <f>IF(DS18="x",'Gemensamma Tjänster'!$A22,0)</f>
        <v>308363</v>
      </c>
      <c r="DU18" s="26">
        <f t="shared" si="53"/>
        <v>2.9076851021626098E-2</v>
      </c>
      <c r="DV18" s="10">
        <f t="shared" si="54"/>
        <v>0</v>
      </c>
      <c r="DW18" s="32" t="s">
        <v>33</v>
      </c>
      <c r="DX18" s="23">
        <f>IF(DW18="x",'Gemensamma Tjänster'!$A22,0)</f>
        <v>308363</v>
      </c>
      <c r="DY18" s="26">
        <f t="shared" si="55"/>
        <v>2.9076851021626098E-2</v>
      </c>
      <c r="DZ18" s="10">
        <f t="shared" si="56"/>
        <v>0</v>
      </c>
      <c r="EA18" s="32" t="s">
        <v>33</v>
      </c>
      <c r="EB18" s="23">
        <f>IF(EA18="x",'Gemensamma Tjänster'!$A22,0)</f>
        <v>308363</v>
      </c>
      <c r="EC18" s="26">
        <f t="shared" si="57"/>
        <v>2.9076851021626098E-2</v>
      </c>
      <c r="ED18" s="10">
        <f t="shared" si="58"/>
        <v>0</v>
      </c>
      <c r="EE18" s="32" t="s">
        <v>33</v>
      </c>
      <c r="EF18" s="23">
        <f>IF(EE18="x",'Gemensamma Tjänster'!$A22,0)</f>
        <v>308363</v>
      </c>
      <c r="EG18" s="26">
        <f t="shared" si="59"/>
        <v>2.9076851021626098E-2</v>
      </c>
      <c r="EH18" s="10">
        <f t="shared" si="60"/>
        <v>0</v>
      </c>
      <c r="EI18" s="32" t="s">
        <v>33</v>
      </c>
      <c r="EJ18" s="23">
        <f>IF(EI18="x",'Gemensamma Tjänster'!$A22,0)</f>
        <v>308363</v>
      </c>
      <c r="EK18" s="26">
        <f t="shared" si="61"/>
        <v>2.9076851021626098E-2</v>
      </c>
      <c r="EL18" s="10">
        <f t="shared" si="62"/>
        <v>0</v>
      </c>
      <c r="EM18" s="32" t="s">
        <v>33</v>
      </c>
      <c r="EN18" s="23">
        <f>IF(EM18="x",'Gemensamma Tjänster'!$A22,0)</f>
        <v>308363</v>
      </c>
      <c r="EO18" s="26">
        <f t="shared" si="63"/>
        <v>2.9076851021626098E-2</v>
      </c>
      <c r="EP18" s="10">
        <f t="shared" si="64"/>
        <v>0</v>
      </c>
      <c r="EQ18" s="32" t="s">
        <v>33</v>
      </c>
      <c r="ER18" s="23">
        <f>IF(EQ18="x",'Gemensamma Tjänster'!$A22,0)</f>
        <v>308363</v>
      </c>
      <c r="ES18" s="26">
        <f t="shared" si="65"/>
        <v>2.9076851021626098E-2</v>
      </c>
      <c r="ET18" s="10">
        <f t="shared" si="66"/>
        <v>0</v>
      </c>
      <c r="EU18" s="32" t="s">
        <v>33</v>
      </c>
      <c r="EV18" s="23">
        <f>IF(EU18="x",'Gemensamma Tjänster'!$A22,0)</f>
        <v>308363</v>
      </c>
      <c r="EW18" s="26">
        <f t="shared" si="67"/>
        <v>2.9076851021626098E-2</v>
      </c>
      <c r="EX18" s="10">
        <f t="shared" si="68"/>
        <v>0</v>
      </c>
      <c r="EY18" s="32" t="s">
        <v>33</v>
      </c>
      <c r="EZ18" s="23">
        <f>IF(EY18="x",'Gemensamma Tjänster'!$A22,0)</f>
        <v>308363</v>
      </c>
      <c r="FA18" s="26">
        <f t="shared" si="69"/>
        <v>2.9076851021626098E-2</v>
      </c>
      <c r="FB18" s="10">
        <f t="shared" si="70"/>
        <v>0</v>
      </c>
      <c r="FC18" s="32" t="s">
        <v>33</v>
      </c>
      <c r="FD18" s="23">
        <f>IF(FC18="x",'Gemensamma Tjänster'!$A22,0)</f>
        <v>308363</v>
      </c>
      <c r="FE18" s="26">
        <f t="shared" si="71"/>
        <v>2.9076851021626098E-2</v>
      </c>
      <c r="FF18" s="10">
        <f t="shared" si="72"/>
        <v>0</v>
      </c>
      <c r="FG18" s="32" t="s">
        <v>33</v>
      </c>
      <c r="FH18" s="23">
        <f>IF(FG18="x",'Gemensamma Tjänster'!$A22,0)</f>
        <v>308363</v>
      </c>
      <c r="FI18" s="26">
        <f t="shared" si="73"/>
        <v>2.9076851021626098E-2</v>
      </c>
      <c r="FJ18" s="10">
        <f t="shared" si="74"/>
        <v>0</v>
      </c>
      <c r="FK18" s="32" t="s">
        <v>33</v>
      </c>
      <c r="FL18" s="23">
        <f>IF(FK18="x",'Gemensamma Tjänster'!$A22,0)</f>
        <v>308363</v>
      </c>
      <c r="FM18" s="26">
        <f t="shared" si="75"/>
        <v>2.9076851021626098E-2</v>
      </c>
      <c r="FN18" s="10">
        <f t="shared" si="76"/>
        <v>0</v>
      </c>
      <c r="FO18" s="32" t="s">
        <v>33</v>
      </c>
      <c r="FP18" s="23">
        <f>IF(FO18="x",'Gemensamma Tjänster'!$A22,0)</f>
        <v>308363</v>
      </c>
      <c r="FQ18" s="26">
        <f t="shared" si="77"/>
        <v>2.9076851021626098E-2</v>
      </c>
      <c r="FR18" s="10">
        <f t="shared" si="78"/>
        <v>0</v>
      </c>
      <c r="FS18" s="32" t="s">
        <v>33</v>
      </c>
      <c r="FT18" s="23">
        <f>IF(FS18="x",'Gemensamma Tjänster'!$A22,0)</f>
        <v>308363</v>
      </c>
      <c r="FU18" s="26">
        <f t="shared" si="79"/>
        <v>2.9076851021626098E-2</v>
      </c>
      <c r="FV18" s="10">
        <f t="shared" si="80"/>
        <v>0</v>
      </c>
      <c r="FW18" s="32" t="s">
        <v>33</v>
      </c>
      <c r="FX18" s="23">
        <f>IF(FW18="x",'Gemensamma Tjänster'!$A22,0)</f>
        <v>308363</v>
      </c>
      <c r="FY18" s="26">
        <f t="shared" si="81"/>
        <v>2.9076851021626098E-2</v>
      </c>
      <c r="FZ18" s="10">
        <f t="shared" si="82"/>
        <v>0</v>
      </c>
      <c r="GA18" s="32" t="s">
        <v>33</v>
      </c>
      <c r="GB18" s="23">
        <f>IF(GA18="x",'Gemensamma Tjänster'!$A22,0)</f>
        <v>308363</v>
      </c>
      <c r="GC18" s="26">
        <f t="shared" si="83"/>
        <v>2.9076851021626098E-2</v>
      </c>
      <c r="GD18" s="10">
        <f t="shared" si="84"/>
        <v>0</v>
      </c>
      <c r="GE18" s="32" t="s">
        <v>33</v>
      </c>
      <c r="GF18" s="23">
        <f>IF(GE18="x",'Gemensamma Tjänster'!$A22,0)</f>
        <v>308363</v>
      </c>
      <c r="GG18" s="26">
        <f t="shared" si="85"/>
        <v>2.9076851021626098E-2</v>
      </c>
      <c r="GH18" s="10">
        <f t="shared" si="86"/>
        <v>0</v>
      </c>
      <c r="GI18" s="32" t="s">
        <v>33</v>
      </c>
      <c r="GJ18" s="23">
        <f>IF(GI18="x",'Gemensamma Tjänster'!$A22,0)</f>
        <v>308363</v>
      </c>
      <c r="GK18" s="26">
        <f t="shared" si="87"/>
        <v>2.9076851021626098E-2</v>
      </c>
      <c r="GL18" s="10">
        <f t="shared" si="88"/>
        <v>0</v>
      </c>
      <c r="GM18" s="32" t="s">
        <v>33</v>
      </c>
      <c r="GN18" s="23">
        <f>IF(GM18="x",'Gemensamma Tjänster'!$A22,0)</f>
        <v>308363</v>
      </c>
      <c r="GO18" s="26">
        <f t="shared" si="89"/>
        <v>2.9076851021626098E-2</v>
      </c>
      <c r="GP18" s="10">
        <f t="shared" si="90"/>
        <v>0</v>
      </c>
    </row>
    <row r="19" spans="1:198" x14ac:dyDescent="0.25">
      <c r="A19" s="15" t="s">
        <v>114</v>
      </c>
      <c r="B19" s="19">
        <f t="shared" si="91"/>
        <v>4712613.6418787735</v>
      </c>
      <c r="C19" s="156" t="s">
        <v>33</v>
      </c>
      <c r="D19" s="24">
        <f>IF(C19="x",'Gemensamma Tjänster'!$A23,0)</f>
        <v>281131</v>
      </c>
      <c r="E19" s="27">
        <f t="shared" si="0"/>
        <v>2.6907058375944239E-2</v>
      </c>
      <c r="F19" s="11">
        <f t="shared" si="1"/>
        <v>44737.950363600001</v>
      </c>
      <c r="G19" s="33"/>
      <c r="H19" s="24">
        <f>IF(G19="x",'Gemensamma Tjänster'!$A23,0)</f>
        <v>0</v>
      </c>
      <c r="I19" s="27">
        <f t="shared" si="2"/>
        <v>0</v>
      </c>
      <c r="J19" s="11">
        <f t="shared" si="3"/>
        <v>0</v>
      </c>
      <c r="K19" s="33" t="s">
        <v>33</v>
      </c>
      <c r="L19" s="24">
        <f>IF(K19="x",'Gemensamma Tjänster'!$A23,0)</f>
        <v>281131</v>
      </c>
      <c r="M19" s="27">
        <f t="shared" si="4"/>
        <v>2.6662434278324362E-2</v>
      </c>
      <c r="N19" s="11">
        <f t="shared" si="5"/>
        <v>44737.950363600001</v>
      </c>
      <c r="O19" s="265"/>
      <c r="P19" s="160">
        <f>IF(O19="x",'Gemensamma Tjänster'!$A23,0)</f>
        <v>0</v>
      </c>
      <c r="Q19" s="266">
        <f t="shared" si="6"/>
        <v>0</v>
      </c>
      <c r="R19" s="192">
        <f t="shared" si="7"/>
        <v>0</v>
      </c>
      <c r="S19" s="33" t="s">
        <v>33</v>
      </c>
      <c r="T19" s="24">
        <f>IF(S19="x",'Gemensamma Tjänster'!$A23,0)</f>
        <v>281131</v>
      </c>
      <c r="U19" s="27">
        <f t="shared" si="8"/>
        <v>5.3812030859548096E-2</v>
      </c>
      <c r="V19" s="11">
        <f t="shared" si="9"/>
        <v>215802.36169299661</v>
      </c>
      <c r="W19" s="33" t="s">
        <v>33</v>
      </c>
      <c r="X19" s="24">
        <f>IF(W19="x",'Gemensamma Tjänster'!$A23,0)</f>
        <v>281131</v>
      </c>
      <c r="Y19" s="27">
        <f t="shared" si="10"/>
        <v>3.4881520750975517E-2</v>
      </c>
      <c r="Z19" s="11">
        <f t="shared" si="92"/>
        <v>329940.96421999997</v>
      </c>
      <c r="AA19" s="33" t="s">
        <v>33</v>
      </c>
      <c r="AB19" s="24">
        <f>IF(AA19="x",'Gemensamma Tjänster'!$A23,0)</f>
        <v>281131</v>
      </c>
      <c r="AC19" s="27">
        <f t="shared" si="11"/>
        <v>5.9187529672083343E-2</v>
      </c>
      <c r="AD19" s="11">
        <f t="shared" si="12"/>
        <v>109804.82537241983</v>
      </c>
      <c r="AE19" s="33" t="s">
        <v>33</v>
      </c>
      <c r="AF19" s="24">
        <f>IF(AE19="x",'Gemensamma Tjänster'!$A23,0)</f>
        <v>281131</v>
      </c>
      <c r="AG19" s="27">
        <f t="shared" si="13"/>
        <v>2.6509030605360456E-2</v>
      </c>
      <c r="AH19" s="68">
        <v>53126</v>
      </c>
      <c r="AI19" s="33" t="s">
        <v>33</v>
      </c>
      <c r="AJ19" s="24">
        <f>IF(AI19="x",'Gemensamma Tjänster'!$A23,0)</f>
        <v>281131</v>
      </c>
      <c r="AK19" s="27">
        <f t="shared" si="14"/>
        <v>2.6509030605360456E-2</v>
      </c>
      <c r="AL19" s="68">
        <v>916514.4</v>
      </c>
      <c r="AM19" s="33" t="s">
        <v>33</v>
      </c>
      <c r="AN19" s="24">
        <f>IF(AM19="x",'Gemensamma Tjänster'!$A23,0)</f>
        <v>281131</v>
      </c>
      <c r="AO19" s="27">
        <f t="shared" si="15"/>
        <v>2.6509030605360456E-2</v>
      </c>
      <c r="AP19" s="68">
        <v>1359270.9684000001</v>
      </c>
      <c r="AQ19" s="33" t="s">
        <v>33</v>
      </c>
      <c r="AR19" s="24">
        <f>IF(AQ19="x",'Gemensamma Tjänster'!$A23,0)</f>
        <v>281131</v>
      </c>
      <c r="AS19" s="27">
        <f t="shared" si="16"/>
        <v>2.6509030605360456E-2</v>
      </c>
      <c r="AT19" s="68">
        <f t="shared" si="17"/>
        <v>0</v>
      </c>
      <c r="AU19" s="33" t="s">
        <v>33</v>
      </c>
      <c r="AV19" s="24">
        <f>IF(AU19="x",'Gemensamma Tjänster'!$A23,0)</f>
        <v>281131</v>
      </c>
      <c r="AW19" s="27">
        <f t="shared" si="18"/>
        <v>2.6509030605360456E-2</v>
      </c>
      <c r="AX19" s="68">
        <v>45815.139239999997</v>
      </c>
      <c r="AY19" s="33" t="s">
        <v>33</v>
      </c>
      <c r="AZ19" s="24">
        <f>IF(AY19="x",'Gemensamma Tjänster'!$A23,0)</f>
        <v>281131</v>
      </c>
      <c r="BA19" s="27">
        <f t="shared" si="19"/>
        <v>3.5874405700275148E-2</v>
      </c>
      <c r="BB19" s="11">
        <f t="shared" si="20"/>
        <v>222268.27800844723</v>
      </c>
      <c r="BC19" s="33"/>
      <c r="BD19" s="24">
        <f>IF(BC19="x",'Gemensamma Tjänster'!$A23,0)</f>
        <v>0</v>
      </c>
      <c r="BE19" s="27">
        <f t="shared" si="21"/>
        <v>0</v>
      </c>
      <c r="BF19" s="11">
        <f t="shared" si="22"/>
        <v>0</v>
      </c>
      <c r="BG19" s="33" t="s">
        <v>33</v>
      </c>
      <c r="BH19" s="24">
        <f>IF(BG19="x",'Gemensamma Tjänster'!$A23,0)</f>
        <v>281131</v>
      </c>
      <c r="BI19" s="27">
        <f t="shared" si="23"/>
        <v>2.8437325320913868E-2</v>
      </c>
      <c r="BJ19" s="11">
        <f t="shared" si="24"/>
        <v>0</v>
      </c>
      <c r="BK19" s="33"/>
      <c r="BL19" s="24">
        <f>IF(BK19="x",'Gemensamma Tjänster'!$A23,0)</f>
        <v>0</v>
      </c>
      <c r="BM19" s="27">
        <f t="shared" si="25"/>
        <v>0</v>
      </c>
      <c r="BN19" s="11">
        <f t="shared" si="26"/>
        <v>0</v>
      </c>
      <c r="BO19" s="33"/>
      <c r="BP19" s="24">
        <f>IF(BO19="x",'Gemensamma Tjänster'!$A23,0)</f>
        <v>0</v>
      </c>
      <c r="BQ19" s="27">
        <f t="shared" si="27"/>
        <v>0</v>
      </c>
      <c r="BR19" s="11">
        <f t="shared" si="28"/>
        <v>0</v>
      </c>
      <c r="BS19" s="33" t="s">
        <v>33</v>
      </c>
      <c r="BT19" s="24">
        <f>IF(BS19="x",'Gemensamma Tjänster'!$A23,0)</f>
        <v>281131</v>
      </c>
      <c r="BU19" s="27">
        <f t="shared" si="29"/>
        <v>2.7002134960057381E-2</v>
      </c>
      <c r="BV19" s="11">
        <f t="shared" si="30"/>
        <v>241363.72209762226</v>
      </c>
      <c r="BW19" s="33"/>
      <c r="BX19" s="24">
        <f>IF(BW19="x",'Gemensamma Tjänster'!$A23,0)</f>
        <v>0</v>
      </c>
      <c r="BY19" s="27">
        <f t="shared" si="31"/>
        <v>0</v>
      </c>
      <c r="BZ19" s="68">
        <v>0</v>
      </c>
      <c r="CA19" s="33" t="s">
        <v>33</v>
      </c>
      <c r="CB19" s="24">
        <f>IF(CA19="x",'Gemensamma Tjänster'!$A23,0)</f>
        <v>281131</v>
      </c>
      <c r="CC19" s="27">
        <f t="shared" si="32"/>
        <v>2.6509030605360456E-2</v>
      </c>
      <c r="CD19" s="11">
        <f t="shared" si="33"/>
        <v>126498.00428197198</v>
      </c>
      <c r="CE19" s="33" t="s">
        <v>33</v>
      </c>
      <c r="CF19" s="24">
        <f>IF(CE19="x",'Gemensamma Tjänster'!$A23,0)</f>
        <v>281131</v>
      </c>
      <c r="CG19" s="27">
        <f t="shared" si="34"/>
        <v>9.7162349680222165E-2</v>
      </c>
      <c r="CH19" s="11">
        <f t="shared" si="35"/>
        <v>236852.79614144037</v>
      </c>
      <c r="CI19" s="33" t="s">
        <v>33</v>
      </c>
      <c r="CJ19" s="24">
        <f>IF(CI19="x",'Gemensamma Tjänster'!$A23,0)</f>
        <v>281131</v>
      </c>
      <c r="CK19" s="27">
        <f t="shared" si="36"/>
        <v>2.7226438362983409E-2</v>
      </c>
      <c r="CL19" s="11">
        <f t="shared" si="93"/>
        <v>387728.90315120004</v>
      </c>
      <c r="CM19" s="33"/>
      <c r="CN19" s="24">
        <f>IF(CM19="x",'Gemensamma Tjänster'!$A23,0)</f>
        <v>0</v>
      </c>
      <c r="CO19" s="27">
        <f t="shared" si="37"/>
        <v>0</v>
      </c>
      <c r="CP19" s="11">
        <f t="shared" si="38"/>
        <v>0</v>
      </c>
      <c r="CQ19" s="265"/>
      <c r="CR19" s="160">
        <f>IF(CQ19="x",'Gemensamma Tjänster'!$A23,0)</f>
        <v>0</v>
      </c>
      <c r="CS19" s="266">
        <f t="shared" si="39"/>
        <v>0</v>
      </c>
      <c r="CT19" s="192">
        <f t="shared" si="40"/>
        <v>0</v>
      </c>
      <c r="CU19" s="33" t="s">
        <v>33</v>
      </c>
      <c r="CV19" s="24">
        <f>IF(CU19="x",'Gemensamma Tjänster'!$A23,0)</f>
        <v>281131</v>
      </c>
      <c r="CW19" s="27">
        <f t="shared" si="41"/>
        <v>4.536376485152549E-2</v>
      </c>
      <c r="CX19" s="11">
        <f t="shared" si="42"/>
        <v>220360.62761305852</v>
      </c>
      <c r="CY19" s="33" t="s">
        <v>33</v>
      </c>
      <c r="CZ19" s="24">
        <f>IF(CY19="x",'Gemensamma Tjänster'!$A23,0)</f>
        <v>281131</v>
      </c>
      <c r="DA19" s="27">
        <f t="shared" si="43"/>
        <v>2.8189538753283404E-2</v>
      </c>
      <c r="DB19" s="11">
        <f t="shared" si="44"/>
        <v>157790.7509324172</v>
      </c>
      <c r="DC19" s="33" t="s">
        <v>33</v>
      </c>
      <c r="DD19" s="24">
        <f>IF(DC19="x",'Gemensamma Tjänster'!$A23,0)</f>
        <v>281131</v>
      </c>
      <c r="DE19" s="27">
        <f t="shared" si="45"/>
        <v>2.6509030605360456E-2</v>
      </c>
      <c r="DF19" s="11">
        <f t="shared" si="46"/>
        <v>0</v>
      </c>
      <c r="DG19" s="33" t="s">
        <v>33</v>
      </c>
      <c r="DH19" s="24">
        <f>IF(DG19="x",'Gemensamma Tjänster'!$A23,0)</f>
        <v>281131</v>
      </c>
      <c r="DI19" s="27">
        <f t="shared" si="47"/>
        <v>2.6509030605360456E-2</v>
      </c>
      <c r="DJ19" s="11">
        <f t="shared" si="48"/>
        <v>0</v>
      </c>
      <c r="DK19" s="33" t="s">
        <v>33</v>
      </c>
      <c r="DL19" s="24">
        <f>IF(DK19="x",'Gemensamma Tjänster'!$A23,0)</f>
        <v>281131</v>
      </c>
      <c r="DM19" s="27">
        <f t="shared" si="49"/>
        <v>2.6509030605360456E-2</v>
      </c>
      <c r="DN19" s="11">
        <f t="shared" si="50"/>
        <v>0</v>
      </c>
      <c r="DO19" s="33" t="s">
        <v>33</v>
      </c>
      <c r="DP19" s="24">
        <f>IF(DO19="x",'Gemensamma Tjänster'!$A23,0)</f>
        <v>281131</v>
      </c>
      <c r="DQ19" s="27">
        <f t="shared" si="51"/>
        <v>2.6509030605360456E-2</v>
      </c>
      <c r="DR19" s="11">
        <f t="shared" si="52"/>
        <v>0</v>
      </c>
      <c r="DS19" s="33" t="s">
        <v>33</v>
      </c>
      <c r="DT19" s="24">
        <f>IF(DS19="x",'Gemensamma Tjänster'!$A23,0)</f>
        <v>281131</v>
      </c>
      <c r="DU19" s="27">
        <f t="shared" si="53"/>
        <v>2.6509030605360456E-2</v>
      </c>
      <c r="DV19" s="11">
        <f t="shared" si="54"/>
        <v>0</v>
      </c>
      <c r="DW19" s="33" t="s">
        <v>33</v>
      </c>
      <c r="DX19" s="24">
        <f>IF(DW19="x",'Gemensamma Tjänster'!$A23,0)</f>
        <v>281131</v>
      </c>
      <c r="DY19" s="27">
        <f t="shared" si="55"/>
        <v>2.6509030605360456E-2</v>
      </c>
      <c r="DZ19" s="11">
        <f t="shared" si="56"/>
        <v>0</v>
      </c>
      <c r="EA19" s="33" t="s">
        <v>33</v>
      </c>
      <c r="EB19" s="24">
        <f>IF(EA19="x",'Gemensamma Tjänster'!$A23,0)</f>
        <v>281131</v>
      </c>
      <c r="EC19" s="27">
        <f t="shared" si="57"/>
        <v>2.6509030605360456E-2</v>
      </c>
      <c r="ED19" s="11">
        <f t="shared" si="58"/>
        <v>0</v>
      </c>
      <c r="EE19" s="33" t="s">
        <v>33</v>
      </c>
      <c r="EF19" s="24">
        <f>IF(EE19="x",'Gemensamma Tjänster'!$A23,0)</f>
        <v>281131</v>
      </c>
      <c r="EG19" s="27">
        <f t="shared" si="59"/>
        <v>2.6509030605360456E-2</v>
      </c>
      <c r="EH19" s="11">
        <f t="shared" si="60"/>
        <v>0</v>
      </c>
      <c r="EI19" s="33" t="s">
        <v>33</v>
      </c>
      <c r="EJ19" s="24">
        <f>IF(EI19="x",'Gemensamma Tjänster'!$A23,0)</f>
        <v>281131</v>
      </c>
      <c r="EK19" s="27">
        <f t="shared" si="61"/>
        <v>2.6509030605360456E-2</v>
      </c>
      <c r="EL19" s="11">
        <f t="shared" si="62"/>
        <v>0</v>
      </c>
      <c r="EM19" s="33" t="s">
        <v>33</v>
      </c>
      <c r="EN19" s="24">
        <f>IF(EM19="x",'Gemensamma Tjänster'!$A23,0)</f>
        <v>281131</v>
      </c>
      <c r="EO19" s="27">
        <f t="shared" si="63"/>
        <v>2.6509030605360456E-2</v>
      </c>
      <c r="EP19" s="11">
        <f t="shared" si="64"/>
        <v>0</v>
      </c>
      <c r="EQ19" s="33" t="s">
        <v>33</v>
      </c>
      <c r="ER19" s="24">
        <f>IF(EQ19="x",'Gemensamma Tjänster'!$A23,0)</f>
        <v>281131</v>
      </c>
      <c r="ES19" s="27">
        <f t="shared" si="65"/>
        <v>2.6509030605360456E-2</v>
      </c>
      <c r="ET19" s="11">
        <f t="shared" si="66"/>
        <v>0</v>
      </c>
      <c r="EU19" s="33" t="s">
        <v>33</v>
      </c>
      <c r="EV19" s="24">
        <f>IF(EU19="x",'Gemensamma Tjänster'!$A23,0)</f>
        <v>281131</v>
      </c>
      <c r="EW19" s="27">
        <f t="shared" si="67"/>
        <v>2.6509030605360456E-2</v>
      </c>
      <c r="EX19" s="11">
        <f t="shared" si="68"/>
        <v>0</v>
      </c>
      <c r="EY19" s="33" t="s">
        <v>33</v>
      </c>
      <c r="EZ19" s="24">
        <f>IF(EY19="x",'Gemensamma Tjänster'!$A23,0)</f>
        <v>281131</v>
      </c>
      <c r="FA19" s="27">
        <f t="shared" si="69"/>
        <v>2.6509030605360456E-2</v>
      </c>
      <c r="FB19" s="11">
        <f t="shared" si="70"/>
        <v>0</v>
      </c>
      <c r="FC19" s="33" t="s">
        <v>33</v>
      </c>
      <c r="FD19" s="24">
        <f>IF(FC19="x",'Gemensamma Tjänster'!$A23,0)</f>
        <v>281131</v>
      </c>
      <c r="FE19" s="27">
        <f t="shared" si="71"/>
        <v>2.6509030605360456E-2</v>
      </c>
      <c r="FF19" s="11">
        <f t="shared" si="72"/>
        <v>0</v>
      </c>
      <c r="FG19" s="33" t="s">
        <v>33</v>
      </c>
      <c r="FH19" s="24">
        <f>IF(FG19="x",'Gemensamma Tjänster'!$A23,0)</f>
        <v>281131</v>
      </c>
      <c r="FI19" s="27">
        <f t="shared" si="73"/>
        <v>2.6509030605360456E-2</v>
      </c>
      <c r="FJ19" s="11">
        <f t="shared" si="74"/>
        <v>0</v>
      </c>
      <c r="FK19" s="33" t="s">
        <v>33</v>
      </c>
      <c r="FL19" s="24">
        <f>IF(FK19="x",'Gemensamma Tjänster'!$A23,0)</f>
        <v>281131</v>
      </c>
      <c r="FM19" s="27">
        <f t="shared" si="75"/>
        <v>2.6509030605360456E-2</v>
      </c>
      <c r="FN19" s="11">
        <f t="shared" si="76"/>
        <v>0</v>
      </c>
      <c r="FO19" s="33" t="s">
        <v>33</v>
      </c>
      <c r="FP19" s="24">
        <f>IF(FO19="x",'Gemensamma Tjänster'!$A23,0)</f>
        <v>281131</v>
      </c>
      <c r="FQ19" s="27">
        <f t="shared" si="77"/>
        <v>2.6509030605360456E-2</v>
      </c>
      <c r="FR19" s="11">
        <f t="shared" si="78"/>
        <v>0</v>
      </c>
      <c r="FS19" s="33" t="s">
        <v>33</v>
      </c>
      <c r="FT19" s="24">
        <f>IF(FS19="x",'Gemensamma Tjänster'!$A23,0)</f>
        <v>281131</v>
      </c>
      <c r="FU19" s="27">
        <f t="shared" si="79"/>
        <v>2.6509030605360456E-2</v>
      </c>
      <c r="FV19" s="11">
        <f t="shared" si="80"/>
        <v>0</v>
      </c>
      <c r="FW19" s="33" t="s">
        <v>33</v>
      </c>
      <c r="FX19" s="24">
        <f>IF(FW19="x",'Gemensamma Tjänster'!$A23,0)</f>
        <v>281131</v>
      </c>
      <c r="FY19" s="27">
        <f t="shared" si="81"/>
        <v>2.6509030605360456E-2</v>
      </c>
      <c r="FZ19" s="11">
        <f t="shared" si="82"/>
        <v>0</v>
      </c>
      <c r="GA19" s="33" t="s">
        <v>33</v>
      </c>
      <c r="GB19" s="24">
        <f>IF(GA19="x",'Gemensamma Tjänster'!$A23,0)</f>
        <v>281131</v>
      </c>
      <c r="GC19" s="27">
        <f t="shared" si="83"/>
        <v>2.6509030605360456E-2</v>
      </c>
      <c r="GD19" s="11">
        <f t="shared" si="84"/>
        <v>0</v>
      </c>
      <c r="GE19" s="33" t="s">
        <v>33</v>
      </c>
      <c r="GF19" s="24">
        <f>IF(GE19="x",'Gemensamma Tjänster'!$A23,0)</f>
        <v>281131</v>
      </c>
      <c r="GG19" s="27">
        <f t="shared" si="85"/>
        <v>2.6509030605360456E-2</v>
      </c>
      <c r="GH19" s="11">
        <f t="shared" si="86"/>
        <v>0</v>
      </c>
      <c r="GI19" s="33" t="s">
        <v>33</v>
      </c>
      <c r="GJ19" s="24">
        <f>IF(GI19="x",'Gemensamma Tjänster'!$A23,0)</f>
        <v>281131</v>
      </c>
      <c r="GK19" s="27">
        <f t="shared" si="87"/>
        <v>2.6509030605360456E-2</v>
      </c>
      <c r="GL19" s="11">
        <f t="shared" si="88"/>
        <v>0</v>
      </c>
      <c r="GM19" s="33" t="s">
        <v>33</v>
      </c>
      <c r="GN19" s="24">
        <f>IF(GM19="x",'Gemensamma Tjänster'!$A23,0)</f>
        <v>281131</v>
      </c>
      <c r="GO19" s="27">
        <f t="shared" si="89"/>
        <v>2.6509030605360456E-2</v>
      </c>
      <c r="GP19" s="11">
        <f t="shared" si="90"/>
        <v>0</v>
      </c>
    </row>
    <row r="20" spans="1:198" x14ac:dyDescent="0.25">
      <c r="A20" s="14" t="s">
        <v>115</v>
      </c>
      <c r="B20" s="18">
        <f t="shared" si="91"/>
        <v>8676558.2679805215</v>
      </c>
      <c r="C20" s="157" t="s">
        <v>33</v>
      </c>
      <c r="D20" s="23">
        <f>IF(C20="x",'Gemensamma Tjänster'!$A24,0)</f>
        <v>286206</v>
      </c>
      <c r="E20" s="26">
        <f t="shared" si="0"/>
        <v>2.739278681307112E-2</v>
      </c>
      <c r="F20" s="10">
        <f t="shared" si="1"/>
        <v>45545.563533600005</v>
      </c>
      <c r="G20" s="32"/>
      <c r="H20" s="23">
        <f>IF(G20="x",'Gemensamma Tjänster'!$A24,0)</f>
        <v>0</v>
      </c>
      <c r="I20" s="26">
        <f t="shared" si="2"/>
        <v>0</v>
      </c>
      <c r="J20" s="10">
        <f t="shared" si="3"/>
        <v>0</v>
      </c>
      <c r="K20" s="32" t="s">
        <v>33</v>
      </c>
      <c r="L20" s="23">
        <f>IF(K20="x",'Gemensamma Tjänster'!$A24,0)</f>
        <v>286206</v>
      </c>
      <c r="M20" s="26">
        <f t="shared" si="4"/>
        <v>2.7143746741064137E-2</v>
      </c>
      <c r="N20" s="10">
        <f t="shared" si="5"/>
        <v>45545.563533600005</v>
      </c>
      <c r="O20" s="261"/>
      <c r="P20" s="262">
        <f>IF(O20="x",'Gemensamma Tjänster'!$A24,0)</f>
        <v>0</v>
      </c>
      <c r="Q20" s="263">
        <f t="shared" si="6"/>
        <v>0</v>
      </c>
      <c r="R20" s="264">
        <f t="shared" si="7"/>
        <v>0</v>
      </c>
      <c r="S20" s="32" t="s">
        <v>33</v>
      </c>
      <c r="T20" s="23">
        <f>IF(S20="x",'Gemensamma Tjänster'!$A24,0)</f>
        <v>286206</v>
      </c>
      <c r="U20" s="26">
        <f t="shared" si="8"/>
        <v>5.4783450079101279E-2</v>
      </c>
      <c r="V20" s="10">
        <f t="shared" si="9"/>
        <v>219698.04372589925</v>
      </c>
      <c r="W20" s="32" t="s">
        <v>33</v>
      </c>
      <c r="X20" s="23">
        <f>IF(W20="x",'Gemensamma Tjänster'!$A24,0)</f>
        <v>286206</v>
      </c>
      <c r="Y20" s="26">
        <f t="shared" si="10"/>
        <v>3.5511204840639056E-2</v>
      </c>
      <c r="Z20" s="10">
        <f t="shared" si="92"/>
        <v>335897.08571999997</v>
      </c>
      <c r="AA20" s="32"/>
      <c r="AB20" s="23">
        <f>IF(AA20="x",'Gemensamma Tjänster'!$A24,0)</f>
        <v>0</v>
      </c>
      <c r="AC20" s="26">
        <f t="shared" si="11"/>
        <v>0</v>
      </c>
      <c r="AD20" s="10">
        <f t="shared" si="12"/>
        <v>0</v>
      </c>
      <c r="AE20" s="32" t="s">
        <v>33</v>
      </c>
      <c r="AF20" s="23">
        <f>IF(AE20="x",'Gemensamma Tjänster'!$A24,0)</f>
        <v>286206</v>
      </c>
      <c r="AG20" s="26">
        <f t="shared" si="13"/>
        <v>2.6987573812342982E-2</v>
      </c>
      <c r="AH20" s="159">
        <v>53126</v>
      </c>
      <c r="AI20" s="32" t="s">
        <v>33</v>
      </c>
      <c r="AJ20" s="23">
        <f>IF(AI20="x",'Gemensamma Tjänster'!$A24,0)</f>
        <v>286206</v>
      </c>
      <c r="AK20" s="26">
        <f t="shared" si="14"/>
        <v>2.6987573812342982E-2</v>
      </c>
      <c r="AL20" s="159">
        <v>1230058.8</v>
      </c>
      <c r="AM20" s="32" t="s">
        <v>33</v>
      </c>
      <c r="AN20" s="23">
        <f>IF(AM20="x",'Gemensamma Tjänster'!$A24,0)</f>
        <v>286206</v>
      </c>
      <c r="AO20" s="26">
        <f t="shared" si="15"/>
        <v>2.6987573812342982E-2</v>
      </c>
      <c r="AP20" s="159">
        <v>1469965.4736000001</v>
      </c>
      <c r="AQ20" s="32" t="s">
        <v>33</v>
      </c>
      <c r="AR20" s="23">
        <f>IF(AQ20="x",'Gemensamma Tjänster'!$A24,0)</f>
        <v>286206</v>
      </c>
      <c r="AS20" s="26">
        <f t="shared" si="16"/>
        <v>2.6987573812342982E-2</v>
      </c>
      <c r="AT20" s="159">
        <f t="shared" si="17"/>
        <v>0</v>
      </c>
      <c r="AU20" s="32" t="s">
        <v>33</v>
      </c>
      <c r="AV20" s="23">
        <f>IF(AU20="x",'Gemensamma Tjänster'!$A24,0)</f>
        <v>286206</v>
      </c>
      <c r="AW20" s="26">
        <f t="shared" si="18"/>
        <v>2.6987573812342982E-2</v>
      </c>
      <c r="AX20" s="159">
        <v>116818.99571999999</v>
      </c>
      <c r="AY20" s="32" t="s">
        <v>33</v>
      </c>
      <c r="AZ20" s="23">
        <f>IF(AY20="x",'Gemensamma Tjänster'!$A24,0)</f>
        <v>286206</v>
      </c>
      <c r="BA20" s="26">
        <f t="shared" si="19"/>
        <v>3.6522013430937708E-2</v>
      </c>
      <c r="BB20" s="10">
        <f t="shared" si="20"/>
        <v>226280.68329599241</v>
      </c>
      <c r="BC20" s="32" t="s">
        <v>33</v>
      </c>
      <c r="BD20" s="23">
        <f>IF(BC20="x",'Gemensamma Tjänster'!$A24,0)</f>
        <v>286206</v>
      </c>
      <c r="BE20" s="26">
        <f t="shared" si="21"/>
        <v>5.4122120544190105E-2</v>
      </c>
      <c r="BF20" s="10">
        <f t="shared" si="22"/>
        <v>357211.18278763077</v>
      </c>
      <c r="BG20" s="32" t="s">
        <v>33</v>
      </c>
      <c r="BH20" s="23">
        <f>IF(BG20="x",'Gemensamma Tjänster'!$A24,0)</f>
        <v>286206</v>
      </c>
      <c r="BI20" s="26">
        <f t="shared" si="23"/>
        <v>2.8950678263149471E-2</v>
      </c>
      <c r="BJ20" s="10">
        <f t="shared" si="24"/>
        <v>0</v>
      </c>
      <c r="BK20" s="32" t="s">
        <v>33</v>
      </c>
      <c r="BL20" s="23">
        <f>IF(BK20="x",'Gemensamma Tjänster'!$A24,0)</f>
        <v>286206</v>
      </c>
      <c r="BM20" s="26">
        <f t="shared" si="25"/>
        <v>3.2306339856473458E-2</v>
      </c>
      <c r="BN20" s="10">
        <f t="shared" si="26"/>
        <v>39706.62228859248</v>
      </c>
      <c r="BO20" s="32" t="s">
        <v>33</v>
      </c>
      <c r="BP20" s="23">
        <f>IF(BO20="x",'Gemensamma Tjänster'!$A24,0)</f>
        <v>286206</v>
      </c>
      <c r="BQ20" s="26">
        <f t="shared" si="27"/>
        <v>3.3376606171767201E-2</v>
      </c>
      <c r="BR20" s="10">
        <f t="shared" si="28"/>
        <v>142492.6658865691</v>
      </c>
      <c r="BS20" s="32" t="s">
        <v>33</v>
      </c>
      <c r="BT20" s="23">
        <f>IF(BS20="x",'Gemensamma Tjänster'!$A24,0)</f>
        <v>286206</v>
      </c>
      <c r="BU20" s="26">
        <f t="shared" si="29"/>
        <v>2.7489579727522698E-2</v>
      </c>
      <c r="BV20" s="10">
        <f t="shared" si="30"/>
        <v>245720.83991687887</v>
      </c>
      <c r="BW20" s="32"/>
      <c r="BX20" s="23">
        <f>IF(BW20="x",'Gemensamma Tjänster'!$A24,0)</f>
        <v>0</v>
      </c>
      <c r="BY20" s="26">
        <f t="shared" si="31"/>
        <v>0</v>
      </c>
      <c r="BZ20" s="159">
        <v>0</v>
      </c>
      <c r="CA20" s="32" t="s">
        <v>33</v>
      </c>
      <c r="CB20" s="23">
        <f>IF(CA20="x",'Gemensamma Tjänster'!$A24,0)</f>
        <v>286206</v>
      </c>
      <c r="CC20" s="26">
        <f t="shared" si="32"/>
        <v>2.6987573812342982E-2</v>
      </c>
      <c r="CD20" s="10">
        <f t="shared" si="33"/>
        <v>128781.55668896734</v>
      </c>
      <c r="CE20" s="32" t="s">
        <v>33</v>
      </c>
      <c r="CF20" s="23">
        <f>IF(CE20="x",'Gemensamma Tjänster'!$A24,0)</f>
        <v>286206</v>
      </c>
      <c r="CG20" s="26">
        <f t="shared" si="34"/>
        <v>9.8916332430709047E-2</v>
      </c>
      <c r="CH20" s="10">
        <f t="shared" si="35"/>
        <v>241128.48235326976</v>
      </c>
      <c r="CI20" s="32" t="s">
        <v>33</v>
      </c>
      <c r="CJ20" s="23">
        <f>IF(CI20="x",'Gemensamma Tjänster'!$A24,0)</f>
        <v>286206</v>
      </c>
      <c r="CK20" s="26">
        <f t="shared" si="36"/>
        <v>2.7717932273979142E-2</v>
      </c>
      <c r="CL20" s="10">
        <f t="shared" si="93"/>
        <v>394728.21729120007</v>
      </c>
      <c r="CM20" s="32" t="s">
        <v>33</v>
      </c>
      <c r="CN20" s="23">
        <f>IF(CM20="x",'Gemensamma Tjänster'!$A24,0)</f>
        <v>286206</v>
      </c>
      <c r="CO20" s="26">
        <f t="shared" si="37"/>
        <v>6.6350576857719251E-2</v>
      </c>
      <c r="CP20" s="10">
        <f t="shared" si="38"/>
        <v>2543798.9280000003</v>
      </c>
      <c r="CQ20" s="261" t="s">
        <v>33</v>
      </c>
      <c r="CR20" s="262">
        <f>IF(CQ20="x",'Gemensamma Tjänster'!$A24,0)</f>
        <v>286206</v>
      </c>
      <c r="CS20" s="263">
        <f t="shared" si="39"/>
        <v>0.17948349720840656</v>
      </c>
      <c r="CT20" s="264">
        <f t="shared" si="40"/>
        <v>615714.96779999998</v>
      </c>
      <c r="CU20" s="32" t="s">
        <v>33</v>
      </c>
      <c r="CV20" s="23">
        <f>IF(CU20="x",'Gemensamma Tjänster'!$A24,0)</f>
        <v>286206</v>
      </c>
      <c r="CW20" s="26">
        <f t="shared" si="41"/>
        <v>4.6182675276279402E-2</v>
      </c>
      <c r="CX20" s="10">
        <f t="shared" si="42"/>
        <v>224338.59583832102</v>
      </c>
      <c r="CY20" s="32"/>
      <c r="CZ20" s="23">
        <f>IF(CY20="x",'Gemensamma Tjänster'!$A24,0)</f>
        <v>0</v>
      </c>
      <c r="DA20" s="26">
        <f t="shared" si="43"/>
        <v>0</v>
      </c>
      <c r="DB20" s="10">
        <f t="shared" si="44"/>
        <v>0</v>
      </c>
      <c r="DC20" s="32" t="s">
        <v>33</v>
      </c>
      <c r="DD20" s="23">
        <f>IF(DC20="x",'Gemensamma Tjänster'!$A24,0)</f>
        <v>286206</v>
      </c>
      <c r="DE20" s="26">
        <f t="shared" si="45"/>
        <v>2.6987573812342982E-2</v>
      </c>
      <c r="DF20" s="10">
        <f t="shared" si="46"/>
        <v>0</v>
      </c>
      <c r="DG20" s="32" t="s">
        <v>33</v>
      </c>
      <c r="DH20" s="23">
        <f>IF(DG20="x",'Gemensamma Tjänster'!$A24,0)</f>
        <v>286206</v>
      </c>
      <c r="DI20" s="26">
        <f t="shared" si="47"/>
        <v>2.6987573812342982E-2</v>
      </c>
      <c r="DJ20" s="10">
        <f t="shared" si="48"/>
        <v>0</v>
      </c>
      <c r="DK20" s="32" t="s">
        <v>33</v>
      </c>
      <c r="DL20" s="23">
        <f>IF(DK20="x",'Gemensamma Tjänster'!$A24,0)</f>
        <v>286206</v>
      </c>
      <c r="DM20" s="26">
        <f t="shared" si="49"/>
        <v>2.6987573812342982E-2</v>
      </c>
      <c r="DN20" s="10">
        <f t="shared" si="50"/>
        <v>0</v>
      </c>
      <c r="DO20" s="32" t="s">
        <v>33</v>
      </c>
      <c r="DP20" s="23">
        <f>IF(DO20="x",'Gemensamma Tjänster'!$A24,0)</f>
        <v>286206</v>
      </c>
      <c r="DQ20" s="26">
        <f t="shared" si="51"/>
        <v>2.6987573812342982E-2</v>
      </c>
      <c r="DR20" s="10">
        <f t="shared" si="52"/>
        <v>0</v>
      </c>
      <c r="DS20" s="32" t="s">
        <v>33</v>
      </c>
      <c r="DT20" s="23">
        <f>IF(DS20="x",'Gemensamma Tjänster'!$A24,0)</f>
        <v>286206</v>
      </c>
      <c r="DU20" s="26">
        <f t="shared" si="53"/>
        <v>2.6987573812342982E-2</v>
      </c>
      <c r="DV20" s="10">
        <f t="shared" si="54"/>
        <v>0</v>
      </c>
      <c r="DW20" s="32" t="s">
        <v>33</v>
      </c>
      <c r="DX20" s="23">
        <f>IF(DW20="x",'Gemensamma Tjänster'!$A24,0)</f>
        <v>286206</v>
      </c>
      <c r="DY20" s="26">
        <f t="shared" si="55"/>
        <v>2.6987573812342982E-2</v>
      </c>
      <c r="DZ20" s="10">
        <f t="shared" si="56"/>
        <v>0</v>
      </c>
      <c r="EA20" s="32" t="s">
        <v>33</v>
      </c>
      <c r="EB20" s="23">
        <f>IF(EA20="x",'Gemensamma Tjänster'!$A24,0)</f>
        <v>286206</v>
      </c>
      <c r="EC20" s="26">
        <f t="shared" si="57"/>
        <v>2.6987573812342982E-2</v>
      </c>
      <c r="ED20" s="10">
        <f t="shared" si="58"/>
        <v>0</v>
      </c>
      <c r="EE20" s="32" t="s">
        <v>33</v>
      </c>
      <c r="EF20" s="23">
        <f>IF(EE20="x",'Gemensamma Tjänster'!$A24,0)</f>
        <v>286206</v>
      </c>
      <c r="EG20" s="26">
        <f t="shared" si="59"/>
        <v>2.6987573812342982E-2</v>
      </c>
      <c r="EH20" s="10">
        <f t="shared" si="60"/>
        <v>0</v>
      </c>
      <c r="EI20" s="32" t="s">
        <v>33</v>
      </c>
      <c r="EJ20" s="23">
        <f>IF(EI20="x",'Gemensamma Tjänster'!$A24,0)</f>
        <v>286206</v>
      </c>
      <c r="EK20" s="26">
        <f t="shared" si="61"/>
        <v>2.6987573812342982E-2</v>
      </c>
      <c r="EL20" s="10">
        <f t="shared" si="62"/>
        <v>0</v>
      </c>
      <c r="EM20" s="32" t="s">
        <v>33</v>
      </c>
      <c r="EN20" s="23">
        <f>IF(EM20="x",'Gemensamma Tjänster'!$A24,0)</f>
        <v>286206</v>
      </c>
      <c r="EO20" s="26">
        <f t="shared" si="63"/>
        <v>2.6987573812342982E-2</v>
      </c>
      <c r="EP20" s="10">
        <f t="shared" si="64"/>
        <v>0</v>
      </c>
      <c r="EQ20" s="32" t="s">
        <v>33</v>
      </c>
      <c r="ER20" s="23">
        <f>IF(EQ20="x",'Gemensamma Tjänster'!$A24,0)</f>
        <v>286206</v>
      </c>
      <c r="ES20" s="26">
        <f t="shared" si="65"/>
        <v>2.6987573812342982E-2</v>
      </c>
      <c r="ET20" s="10">
        <f t="shared" si="66"/>
        <v>0</v>
      </c>
      <c r="EU20" s="32" t="s">
        <v>33</v>
      </c>
      <c r="EV20" s="23">
        <f>IF(EU20="x",'Gemensamma Tjänster'!$A24,0)</f>
        <v>286206</v>
      </c>
      <c r="EW20" s="26">
        <f t="shared" si="67"/>
        <v>2.6987573812342982E-2</v>
      </c>
      <c r="EX20" s="10">
        <f t="shared" si="68"/>
        <v>0</v>
      </c>
      <c r="EY20" s="32" t="s">
        <v>33</v>
      </c>
      <c r="EZ20" s="23">
        <f>IF(EY20="x",'Gemensamma Tjänster'!$A24,0)</f>
        <v>286206</v>
      </c>
      <c r="FA20" s="26">
        <f t="shared" si="69"/>
        <v>2.6987573812342982E-2</v>
      </c>
      <c r="FB20" s="10">
        <f t="shared" si="70"/>
        <v>0</v>
      </c>
      <c r="FC20" s="32" t="s">
        <v>33</v>
      </c>
      <c r="FD20" s="23">
        <f>IF(FC20="x",'Gemensamma Tjänster'!$A24,0)</f>
        <v>286206</v>
      </c>
      <c r="FE20" s="26">
        <f t="shared" si="71"/>
        <v>2.6987573812342982E-2</v>
      </c>
      <c r="FF20" s="10">
        <f t="shared" si="72"/>
        <v>0</v>
      </c>
      <c r="FG20" s="32" t="s">
        <v>33</v>
      </c>
      <c r="FH20" s="23">
        <f>IF(FG20="x",'Gemensamma Tjänster'!$A24,0)</f>
        <v>286206</v>
      </c>
      <c r="FI20" s="26">
        <f t="shared" si="73"/>
        <v>2.6987573812342982E-2</v>
      </c>
      <c r="FJ20" s="10">
        <f t="shared" si="74"/>
        <v>0</v>
      </c>
      <c r="FK20" s="32" t="s">
        <v>33</v>
      </c>
      <c r="FL20" s="23">
        <f>IF(FK20="x",'Gemensamma Tjänster'!$A24,0)</f>
        <v>286206</v>
      </c>
      <c r="FM20" s="26">
        <f t="shared" si="75"/>
        <v>2.6987573812342982E-2</v>
      </c>
      <c r="FN20" s="10">
        <f t="shared" si="76"/>
        <v>0</v>
      </c>
      <c r="FO20" s="32" t="s">
        <v>33</v>
      </c>
      <c r="FP20" s="23">
        <f>IF(FO20="x",'Gemensamma Tjänster'!$A24,0)</f>
        <v>286206</v>
      </c>
      <c r="FQ20" s="26">
        <f t="shared" si="77"/>
        <v>2.6987573812342982E-2</v>
      </c>
      <c r="FR20" s="10">
        <f t="shared" si="78"/>
        <v>0</v>
      </c>
      <c r="FS20" s="32" t="s">
        <v>33</v>
      </c>
      <c r="FT20" s="23">
        <f>IF(FS20="x",'Gemensamma Tjänster'!$A24,0)</f>
        <v>286206</v>
      </c>
      <c r="FU20" s="26">
        <f t="shared" si="79"/>
        <v>2.6987573812342982E-2</v>
      </c>
      <c r="FV20" s="10">
        <f t="shared" si="80"/>
        <v>0</v>
      </c>
      <c r="FW20" s="32" t="s">
        <v>33</v>
      </c>
      <c r="FX20" s="23">
        <f>IF(FW20="x",'Gemensamma Tjänster'!$A24,0)</f>
        <v>286206</v>
      </c>
      <c r="FY20" s="26">
        <f t="shared" si="81"/>
        <v>2.6987573812342982E-2</v>
      </c>
      <c r="FZ20" s="10">
        <f t="shared" si="82"/>
        <v>0</v>
      </c>
      <c r="GA20" s="32" t="s">
        <v>33</v>
      </c>
      <c r="GB20" s="23">
        <f>IF(GA20="x",'Gemensamma Tjänster'!$A24,0)</f>
        <v>286206</v>
      </c>
      <c r="GC20" s="26">
        <f t="shared" si="83"/>
        <v>2.6987573812342982E-2</v>
      </c>
      <c r="GD20" s="10">
        <f t="shared" si="84"/>
        <v>0</v>
      </c>
      <c r="GE20" s="32" t="s">
        <v>33</v>
      </c>
      <c r="GF20" s="23">
        <f>IF(GE20="x",'Gemensamma Tjänster'!$A24,0)</f>
        <v>286206</v>
      </c>
      <c r="GG20" s="26">
        <f t="shared" si="85"/>
        <v>2.6987573812342982E-2</v>
      </c>
      <c r="GH20" s="10">
        <f t="shared" si="86"/>
        <v>0</v>
      </c>
      <c r="GI20" s="32" t="s">
        <v>33</v>
      </c>
      <c r="GJ20" s="23">
        <f>IF(GI20="x",'Gemensamma Tjänster'!$A24,0)</f>
        <v>286206</v>
      </c>
      <c r="GK20" s="26">
        <f t="shared" si="87"/>
        <v>2.6987573812342982E-2</v>
      </c>
      <c r="GL20" s="10">
        <f t="shared" si="88"/>
        <v>0</v>
      </c>
      <c r="GM20" s="32" t="s">
        <v>33</v>
      </c>
      <c r="GN20" s="23">
        <f>IF(GM20="x",'Gemensamma Tjänster'!$A24,0)</f>
        <v>286206</v>
      </c>
      <c r="GO20" s="26">
        <f t="shared" si="89"/>
        <v>2.6987573812342982E-2</v>
      </c>
      <c r="GP20" s="10">
        <f t="shared" si="90"/>
        <v>0</v>
      </c>
    </row>
    <row r="21" spans="1:198" x14ac:dyDescent="0.25">
      <c r="A21" s="15" t="s">
        <v>22</v>
      </c>
      <c r="B21" s="19">
        <f t="shared" si="91"/>
        <v>3812838.4432099895</v>
      </c>
      <c r="C21" s="156" t="s">
        <v>33</v>
      </c>
      <c r="D21" s="24">
        <f>IF(C21="x",'Gemensamma Tjänster'!$A25,0)</f>
        <v>284080</v>
      </c>
      <c r="E21" s="27">
        <f t="shared" si="0"/>
        <v>2.7189307274680628E-2</v>
      </c>
      <c r="F21" s="11">
        <f t="shared" si="1"/>
        <v>45207.241248000006</v>
      </c>
      <c r="G21" s="33"/>
      <c r="H21" s="24">
        <f>IF(G21="x",'Gemensamma Tjänster'!$A25,0)</f>
        <v>0</v>
      </c>
      <c r="I21" s="27">
        <f t="shared" si="2"/>
        <v>0</v>
      </c>
      <c r="J21" s="11">
        <f t="shared" si="3"/>
        <v>0</v>
      </c>
      <c r="K21" s="33" t="s">
        <v>33</v>
      </c>
      <c r="L21" s="24">
        <f>IF(K21="x",'Gemensamma Tjänster'!$A25,0)</f>
        <v>284080</v>
      </c>
      <c r="M21" s="27">
        <f t="shared" si="4"/>
        <v>2.694211712613118E-2</v>
      </c>
      <c r="N21" s="11">
        <f t="shared" si="5"/>
        <v>45207.241248000006</v>
      </c>
      <c r="O21" s="265"/>
      <c r="P21" s="160">
        <f>IF(O21="x",'Gemensamma Tjänster'!$A25,0)</f>
        <v>0</v>
      </c>
      <c r="Q21" s="266">
        <f t="shared" si="6"/>
        <v>0</v>
      </c>
      <c r="R21" s="192">
        <f t="shared" si="7"/>
        <v>0</v>
      </c>
      <c r="S21" s="33"/>
      <c r="T21" s="24">
        <f>IF(S21="x",'Gemensamma Tjänster'!$A25,0)</f>
        <v>0</v>
      </c>
      <c r="U21" s="27">
        <f t="shared" si="8"/>
        <v>0</v>
      </c>
      <c r="V21" s="11">
        <f t="shared" si="9"/>
        <v>0</v>
      </c>
      <c r="W21" s="33" t="s">
        <v>33</v>
      </c>
      <c r="X21" s="24">
        <f>IF(W21="x",'Gemensamma Tjänster'!$A25,0)</f>
        <v>284080</v>
      </c>
      <c r="Y21" s="27">
        <f t="shared" si="10"/>
        <v>3.5247419939235178E-2</v>
      </c>
      <c r="Z21" s="11">
        <f t="shared" si="92"/>
        <v>333401.96959999995</v>
      </c>
      <c r="AA21" s="33"/>
      <c r="AB21" s="24">
        <f>IF(AA21="x",'Gemensamma Tjänster'!$A25,0)</f>
        <v>0</v>
      </c>
      <c r="AC21" s="27">
        <f t="shared" si="11"/>
        <v>0</v>
      </c>
      <c r="AD21" s="11">
        <f t="shared" si="12"/>
        <v>0</v>
      </c>
      <c r="AE21" s="33" t="s">
        <v>33</v>
      </c>
      <c r="AF21" s="24">
        <f>IF(AE21="x",'Gemensamma Tjänster'!$A25,0)</f>
        <v>284080</v>
      </c>
      <c r="AG21" s="27">
        <f t="shared" si="13"/>
        <v>2.6787104283664195E-2</v>
      </c>
      <c r="AH21" s="68">
        <v>53126</v>
      </c>
      <c r="AI21" s="33" t="s">
        <v>33</v>
      </c>
      <c r="AJ21" s="24">
        <f>IF(AI21="x",'Gemensamma Tjänster'!$A25,0)</f>
        <v>284080</v>
      </c>
      <c r="AK21" s="27">
        <f t="shared" si="14"/>
        <v>2.6787104283664195E-2</v>
      </c>
      <c r="AL21" s="68">
        <v>902043.12</v>
      </c>
      <c r="AM21" s="33" t="s">
        <v>33</v>
      </c>
      <c r="AN21" s="24">
        <f>IF(AM21="x",'Gemensamma Tjänster'!$A25,0)</f>
        <v>284080</v>
      </c>
      <c r="AO21" s="27">
        <f t="shared" si="15"/>
        <v>2.6787104283664195E-2</v>
      </c>
      <c r="AP21" s="68">
        <v>1461251.1330000001</v>
      </c>
      <c r="AQ21" s="33" t="s">
        <v>33</v>
      </c>
      <c r="AR21" s="24">
        <f>IF(AQ21="x",'Gemensamma Tjänster'!$A25,0)</f>
        <v>284080</v>
      </c>
      <c r="AS21" s="27">
        <f t="shared" si="16"/>
        <v>2.6787104283664195E-2</v>
      </c>
      <c r="AT21" s="68">
        <f t="shared" si="17"/>
        <v>0</v>
      </c>
      <c r="AU21" s="33" t="s">
        <v>33</v>
      </c>
      <c r="AV21" s="24">
        <f>IF(AU21="x",'Gemensamma Tjänster'!$A25,0)</f>
        <v>284080</v>
      </c>
      <c r="AW21" s="27">
        <f t="shared" si="18"/>
        <v>2.6787104283664195E-2</v>
      </c>
      <c r="AX21" s="68">
        <v>10227.522599999998</v>
      </c>
      <c r="AY21" s="33"/>
      <c r="AZ21" s="24">
        <f>IF(AY21="x",'Gemensamma Tjänster'!$A25,0)</f>
        <v>0</v>
      </c>
      <c r="BA21" s="27">
        <f t="shared" si="19"/>
        <v>0</v>
      </c>
      <c r="BB21" s="11">
        <f t="shared" si="20"/>
        <v>0</v>
      </c>
      <c r="BC21" s="33"/>
      <c r="BD21" s="24">
        <f>IF(BC21="x",'Gemensamma Tjänster'!$A25,0)</f>
        <v>0</v>
      </c>
      <c r="BE21" s="27">
        <f t="shared" si="21"/>
        <v>0</v>
      </c>
      <c r="BF21" s="11">
        <f t="shared" si="22"/>
        <v>0</v>
      </c>
      <c r="BG21" s="33"/>
      <c r="BH21" s="24">
        <f>IF(BG21="x",'Gemensamma Tjänster'!$A25,0)</f>
        <v>0</v>
      </c>
      <c r="BI21" s="27">
        <f t="shared" si="23"/>
        <v>0</v>
      </c>
      <c r="BJ21" s="11">
        <f t="shared" si="24"/>
        <v>0</v>
      </c>
      <c r="BK21" s="33" t="s">
        <v>33</v>
      </c>
      <c r="BL21" s="24">
        <f>IF(BK21="x",'Gemensamma Tjänster'!$A25,0)</f>
        <v>284080</v>
      </c>
      <c r="BM21" s="27">
        <f t="shared" si="25"/>
        <v>3.2066361384551614E-2</v>
      </c>
      <c r="BN21" s="11">
        <f t="shared" si="26"/>
        <v>39411.6729200064</v>
      </c>
      <c r="BO21" s="33"/>
      <c r="BP21" s="24">
        <f>IF(BO21="x",'Gemensamma Tjänster'!$A25,0)</f>
        <v>0</v>
      </c>
      <c r="BQ21" s="27">
        <f t="shared" si="27"/>
        <v>0</v>
      </c>
      <c r="BR21" s="11">
        <f t="shared" si="28"/>
        <v>0</v>
      </c>
      <c r="BS21" s="33" t="s">
        <v>33</v>
      </c>
      <c r="BT21" s="24">
        <f>IF(BS21="x",'Gemensamma Tjänster'!$A25,0)</f>
        <v>284080</v>
      </c>
      <c r="BU21" s="27">
        <f t="shared" si="29"/>
        <v>2.7285381190452498E-2</v>
      </c>
      <c r="BV21" s="11">
        <f t="shared" si="30"/>
        <v>243895.57243239818</v>
      </c>
      <c r="BW21" s="33"/>
      <c r="BX21" s="24">
        <f>IF(BW21="x",'Gemensamma Tjänster'!$A25,0)</f>
        <v>0</v>
      </c>
      <c r="BY21" s="27">
        <f t="shared" si="31"/>
        <v>0</v>
      </c>
      <c r="BZ21" s="68">
        <v>0</v>
      </c>
      <c r="CA21" s="33" t="s">
        <v>33</v>
      </c>
      <c r="CB21" s="24">
        <f>IF(CA21="x",'Gemensamma Tjänster'!$A25,0)</f>
        <v>284080</v>
      </c>
      <c r="CC21" s="27">
        <f t="shared" si="32"/>
        <v>2.6787104283664195E-2</v>
      </c>
      <c r="CD21" s="11">
        <f t="shared" si="33"/>
        <v>127824.93946388908</v>
      </c>
      <c r="CE21" s="33"/>
      <c r="CF21" s="24">
        <f>IF(CE21="x",'Gemensamma Tjänster'!$A25,0)</f>
        <v>0</v>
      </c>
      <c r="CG21" s="27">
        <f t="shared" si="34"/>
        <v>0</v>
      </c>
      <c r="CH21" s="11">
        <f t="shared" si="35"/>
        <v>0</v>
      </c>
      <c r="CI21" s="33" t="s">
        <v>33</v>
      </c>
      <c r="CJ21" s="24">
        <f>IF(CI21="x",'Gemensamma Tjänster'!$A25,0)</f>
        <v>284080</v>
      </c>
      <c r="CK21" s="27">
        <f t="shared" si="36"/>
        <v>2.7512037484860533E-2</v>
      </c>
      <c r="CL21" s="11">
        <f t="shared" si="93"/>
        <v>391796.09081600007</v>
      </c>
      <c r="CM21" s="33"/>
      <c r="CN21" s="24">
        <f>IF(CM21="x",'Gemensamma Tjänster'!$A25,0)</f>
        <v>0</v>
      </c>
      <c r="CO21" s="27">
        <f t="shared" si="37"/>
        <v>0</v>
      </c>
      <c r="CP21" s="11">
        <f t="shared" si="38"/>
        <v>0</v>
      </c>
      <c r="CQ21" s="265"/>
      <c r="CR21" s="160">
        <f>IF(CQ21="x",'Gemensamma Tjänster'!$A25,0)</f>
        <v>0</v>
      </c>
      <c r="CS21" s="266">
        <f t="shared" si="39"/>
        <v>0</v>
      </c>
      <c r="CT21" s="192">
        <f t="shared" si="40"/>
        <v>0</v>
      </c>
      <c r="CU21" s="33"/>
      <c r="CV21" s="24">
        <f>IF(CU21="x",'Gemensamma Tjänster'!$A25,0)</f>
        <v>0</v>
      </c>
      <c r="CW21" s="27">
        <f t="shared" si="41"/>
        <v>0</v>
      </c>
      <c r="CX21" s="11">
        <f t="shared" si="42"/>
        <v>0</v>
      </c>
      <c r="CY21" s="33" t="s">
        <v>33</v>
      </c>
      <c r="CZ21" s="24">
        <f>IF(CY21="x",'Gemensamma Tjänster'!$A25,0)</f>
        <v>284080</v>
      </c>
      <c r="DA21" s="27">
        <f t="shared" si="43"/>
        <v>2.848524057835226E-2</v>
      </c>
      <c r="DB21" s="11">
        <f t="shared" si="44"/>
        <v>159445.93988169602</v>
      </c>
      <c r="DC21" s="33" t="s">
        <v>33</v>
      </c>
      <c r="DD21" s="24">
        <f>IF(DC21="x",'Gemensamma Tjänster'!$A25,0)</f>
        <v>284080</v>
      </c>
      <c r="DE21" s="27">
        <f t="shared" si="45"/>
        <v>2.6787104283664195E-2</v>
      </c>
      <c r="DF21" s="11">
        <f t="shared" si="46"/>
        <v>0</v>
      </c>
      <c r="DG21" s="33" t="s">
        <v>33</v>
      </c>
      <c r="DH21" s="24">
        <f>IF(DG21="x",'Gemensamma Tjänster'!$A25,0)</f>
        <v>284080</v>
      </c>
      <c r="DI21" s="27">
        <f t="shared" si="47"/>
        <v>2.6787104283664195E-2</v>
      </c>
      <c r="DJ21" s="11">
        <f t="shared" si="48"/>
        <v>0</v>
      </c>
      <c r="DK21" s="33" t="s">
        <v>33</v>
      </c>
      <c r="DL21" s="24">
        <f>IF(DK21="x",'Gemensamma Tjänster'!$A25,0)</f>
        <v>284080</v>
      </c>
      <c r="DM21" s="27">
        <f t="shared" si="49"/>
        <v>2.6787104283664195E-2</v>
      </c>
      <c r="DN21" s="11">
        <f t="shared" si="50"/>
        <v>0</v>
      </c>
      <c r="DO21" s="33" t="s">
        <v>33</v>
      </c>
      <c r="DP21" s="24">
        <f>IF(DO21="x",'Gemensamma Tjänster'!$A25,0)</f>
        <v>284080</v>
      </c>
      <c r="DQ21" s="27">
        <f t="shared" si="51"/>
        <v>2.6787104283664195E-2</v>
      </c>
      <c r="DR21" s="11">
        <f t="shared" si="52"/>
        <v>0</v>
      </c>
      <c r="DS21" s="33" t="s">
        <v>33</v>
      </c>
      <c r="DT21" s="24">
        <f>IF(DS21="x",'Gemensamma Tjänster'!$A25,0)</f>
        <v>284080</v>
      </c>
      <c r="DU21" s="27">
        <f t="shared" si="53"/>
        <v>2.6787104283664195E-2</v>
      </c>
      <c r="DV21" s="11">
        <f t="shared" si="54"/>
        <v>0</v>
      </c>
      <c r="DW21" s="33" t="s">
        <v>33</v>
      </c>
      <c r="DX21" s="24">
        <f>IF(DW21="x",'Gemensamma Tjänster'!$A25,0)</f>
        <v>284080</v>
      </c>
      <c r="DY21" s="27">
        <f t="shared" si="55"/>
        <v>2.6787104283664195E-2</v>
      </c>
      <c r="DZ21" s="11">
        <f t="shared" si="56"/>
        <v>0</v>
      </c>
      <c r="EA21" s="33" t="s">
        <v>33</v>
      </c>
      <c r="EB21" s="24">
        <f>IF(EA21="x",'Gemensamma Tjänster'!$A25,0)</f>
        <v>284080</v>
      </c>
      <c r="EC21" s="27">
        <f t="shared" si="57"/>
        <v>2.6787104283664195E-2</v>
      </c>
      <c r="ED21" s="11">
        <f t="shared" si="58"/>
        <v>0</v>
      </c>
      <c r="EE21" s="33" t="s">
        <v>33</v>
      </c>
      <c r="EF21" s="24">
        <f>IF(EE21="x",'Gemensamma Tjänster'!$A25,0)</f>
        <v>284080</v>
      </c>
      <c r="EG21" s="27">
        <f t="shared" si="59"/>
        <v>2.6787104283664195E-2</v>
      </c>
      <c r="EH21" s="11">
        <f t="shared" si="60"/>
        <v>0</v>
      </c>
      <c r="EI21" s="33" t="s">
        <v>33</v>
      </c>
      <c r="EJ21" s="24">
        <f>IF(EI21="x",'Gemensamma Tjänster'!$A25,0)</f>
        <v>284080</v>
      </c>
      <c r="EK21" s="27">
        <f t="shared" si="61"/>
        <v>2.6787104283664195E-2</v>
      </c>
      <c r="EL21" s="11">
        <f t="shared" si="62"/>
        <v>0</v>
      </c>
      <c r="EM21" s="33" t="s">
        <v>33</v>
      </c>
      <c r="EN21" s="24">
        <f>IF(EM21="x",'Gemensamma Tjänster'!$A25,0)</f>
        <v>284080</v>
      </c>
      <c r="EO21" s="27">
        <f t="shared" si="63"/>
        <v>2.6787104283664195E-2</v>
      </c>
      <c r="EP21" s="11">
        <f t="shared" si="64"/>
        <v>0</v>
      </c>
      <c r="EQ21" s="33" t="s">
        <v>33</v>
      </c>
      <c r="ER21" s="24">
        <f>IF(EQ21="x",'Gemensamma Tjänster'!$A25,0)</f>
        <v>284080</v>
      </c>
      <c r="ES21" s="27">
        <f t="shared" si="65"/>
        <v>2.6787104283664195E-2</v>
      </c>
      <c r="ET21" s="11">
        <f t="shared" si="66"/>
        <v>0</v>
      </c>
      <c r="EU21" s="33" t="s">
        <v>33</v>
      </c>
      <c r="EV21" s="24">
        <f>IF(EU21="x",'Gemensamma Tjänster'!$A25,0)</f>
        <v>284080</v>
      </c>
      <c r="EW21" s="27">
        <f t="shared" si="67"/>
        <v>2.6787104283664195E-2</v>
      </c>
      <c r="EX21" s="11">
        <f t="shared" si="68"/>
        <v>0</v>
      </c>
      <c r="EY21" s="33" t="s">
        <v>33</v>
      </c>
      <c r="EZ21" s="24">
        <f>IF(EY21="x",'Gemensamma Tjänster'!$A25,0)</f>
        <v>284080</v>
      </c>
      <c r="FA21" s="27">
        <f t="shared" si="69"/>
        <v>2.6787104283664195E-2</v>
      </c>
      <c r="FB21" s="11">
        <f t="shared" si="70"/>
        <v>0</v>
      </c>
      <c r="FC21" s="33" t="s">
        <v>33</v>
      </c>
      <c r="FD21" s="24">
        <f>IF(FC21="x",'Gemensamma Tjänster'!$A25,0)</f>
        <v>284080</v>
      </c>
      <c r="FE21" s="27">
        <f t="shared" si="71"/>
        <v>2.6787104283664195E-2</v>
      </c>
      <c r="FF21" s="11">
        <f t="shared" si="72"/>
        <v>0</v>
      </c>
      <c r="FG21" s="33" t="s">
        <v>33</v>
      </c>
      <c r="FH21" s="24">
        <f>IF(FG21="x",'Gemensamma Tjänster'!$A25,0)</f>
        <v>284080</v>
      </c>
      <c r="FI21" s="27">
        <f t="shared" si="73"/>
        <v>2.6787104283664195E-2</v>
      </c>
      <c r="FJ21" s="11">
        <f t="shared" si="74"/>
        <v>0</v>
      </c>
      <c r="FK21" s="33" t="s">
        <v>33</v>
      </c>
      <c r="FL21" s="24">
        <f>IF(FK21="x",'Gemensamma Tjänster'!$A25,0)</f>
        <v>284080</v>
      </c>
      <c r="FM21" s="27">
        <f t="shared" si="75"/>
        <v>2.6787104283664195E-2</v>
      </c>
      <c r="FN21" s="11">
        <f t="shared" si="76"/>
        <v>0</v>
      </c>
      <c r="FO21" s="33" t="s">
        <v>33</v>
      </c>
      <c r="FP21" s="24">
        <f>IF(FO21="x",'Gemensamma Tjänster'!$A25,0)</f>
        <v>284080</v>
      </c>
      <c r="FQ21" s="27">
        <f t="shared" si="77"/>
        <v>2.6787104283664195E-2</v>
      </c>
      <c r="FR21" s="11">
        <f t="shared" si="78"/>
        <v>0</v>
      </c>
      <c r="FS21" s="33" t="s">
        <v>33</v>
      </c>
      <c r="FT21" s="24">
        <f>IF(FS21="x",'Gemensamma Tjänster'!$A25,0)</f>
        <v>284080</v>
      </c>
      <c r="FU21" s="27">
        <f t="shared" si="79"/>
        <v>2.6787104283664195E-2</v>
      </c>
      <c r="FV21" s="11">
        <f t="shared" si="80"/>
        <v>0</v>
      </c>
      <c r="FW21" s="33" t="s">
        <v>33</v>
      </c>
      <c r="FX21" s="24">
        <f>IF(FW21="x",'Gemensamma Tjänster'!$A25,0)</f>
        <v>284080</v>
      </c>
      <c r="FY21" s="27">
        <f t="shared" si="81"/>
        <v>2.6787104283664195E-2</v>
      </c>
      <c r="FZ21" s="11">
        <f t="shared" si="82"/>
        <v>0</v>
      </c>
      <c r="GA21" s="33" t="s">
        <v>33</v>
      </c>
      <c r="GB21" s="24">
        <f>IF(GA21="x",'Gemensamma Tjänster'!$A25,0)</f>
        <v>284080</v>
      </c>
      <c r="GC21" s="27">
        <f t="shared" si="83"/>
        <v>2.6787104283664195E-2</v>
      </c>
      <c r="GD21" s="11">
        <f t="shared" si="84"/>
        <v>0</v>
      </c>
      <c r="GE21" s="33" t="s">
        <v>33</v>
      </c>
      <c r="GF21" s="24">
        <f>IF(GE21="x",'Gemensamma Tjänster'!$A25,0)</f>
        <v>284080</v>
      </c>
      <c r="GG21" s="27">
        <f t="shared" si="85"/>
        <v>2.6787104283664195E-2</v>
      </c>
      <c r="GH21" s="11">
        <f t="shared" si="86"/>
        <v>0</v>
      </c>
      <c r="GI21" s="33" t="s">
        <v>33</v>
      </c>
      <c r="GJ21" s="24">
        <f>IF(GI21="x",'Gemensamma Tjänster'!$A25,0)</f>
        <v>284080</v>
      </c>
      <c r="GK21" s="27">
        <f t="shared" si="87"/>
        <v>2.6787104283664195E-2</v>
      </c>
      <c r="GL21" s="11">
        <f t="shared" si="88"/>
        <v>0</v>
      </c>
      <c r="GM21" s="33" t="s">
        <v>33</v>
      </c>
      <c r="GN21" s="24">
        <f>IF(GM21="x",'Gemensamma Tjänster'!$A25,0)</f>
        <v>284080</v>
      </c>
      <c r="GO21" s="27">
        <f t="shared" si="89"/>
        <v>2.6787104283664195E-2</v>
      </c>
      <c r="GP21" s="11">
        <f t="shared" si="90"/>
        <v>0</v>
      </c>
    </row>
    <row r="22" spans="1:198" x14ac:dyDescent="0.25">
      <c r="A22" s="14" t="s">
        <v>116</v>
      </c>
      <c r="B22" s="18">
        <f t="shared" si="91"/>
        <v>6056970.7989050085</v>
      </c>
      <c r="C22" s="157" t="s">
        <v>33</v>
      </c>
      <c r="D22" s="23">
        <f>IF(C22="x",'Gemensamma Tjänster'!$A26,0)</f>
        <v>241370</v>
      </c>
      <c r="E22" s="26">
        <f t="shared" si="0"/>
        <v>2.3101531599865048E-2</v>
      </c>
      <c r="F22" s="10">
        <f t="shared" si="1"/>
        <v>38410.559772000001</v>
      </c>
      <c r="G22" s="32"/>
      <c r="H22" s="23">
        <f>IF(G22="x",'Gemensamma Tjänster'!$A26,0)</f>
        <v>0</v>
      </c>
      <c r="I22" s="26">
        <f t="shared" si="2"/>
        <v>0</v>
      </c>
      <c r="J22" s="10">
        <f t="shared" si="3"/>
        <v>0</v>
      </c>
      <c r="K22" s="32" t="s">
        <v>33</v>
      </c>
      <c r="L22" s="23">
        <f>IF(K22="x",'Gemensamma Tjänster'!$A26,0)</f>
        <v>241370</v>
      </c>
      <c r="M22" s="26">
        <f t="shared" si="4"/>
        <v>2.2891505247586184E-2</v>
      </c>
      <c r="N22" s="10">
        <f t="shared" si="5"/>
        <v>38410.559772000001</v>
      </c>
      <c r="O22" s="261" t="s">
        <v>33</v>
      </c>
      <c r="P22" s="262">
        <f>IF(O22="x",'Gemensamma Tjänster'!$A26,0)</f>
        <v>241370</v>
      </c>
      <c r="Q22" s="263">
        <f t="shared" si="6"/>
        <v>3.8165331768159956E-2</v>
      </c>
      <c r="R22" s="264">
        <f t="shared" si="7"/>
        <v>38410.559772000001</v>
      </c>
      <c r="S22" s="32" t="s">
        <v>33</v>
      </c>
      <c r="T22" s="23">
        <f>IF(S22="x",'Gemensamma Tjänster'!$A26,0)</f>
        <v>241370</v>
      </c>
      <c r="U22" s="26">
        <f t="shared" si="8"/>
        <v>4.62012723199118E-2</v>
      </c>
      <c r="V22" s="10">
        <f t="shared" si="9"/>
        <v>185280.94035107686</v>
      </c>
      <c r="W22" s="32" t="s">
        <v>33</v>
      </c>
      <c r="X22" s="23">
        <f>IF(W22="x",'Gemensamma Tjänster'!$A26,0)</f>
        <v>241370</v>
      </c>
      <c r="Y22" s="26">
        <f t="shared" si="10"/>
        <v>2.9948147531446052E-2</v>
      </c>
      <c r="Z22" s="10">
        <f t="shared" si="92"/>
        <v>283276.65939999995</v>
      </c>
      <c r="AA22" s="32"/>
      <c r="AB22" s="23">
        <f>IF(AA22="x",'Gemensamma Tjänster'!$A26,0)</f>
        <v>0</v>
      </c>
      <c r="AC22" s="26">
        <f t="shared" si="11"/>
        <v>0</v>
      </c>
      <c r="AD22" s="10">
        <f t="shared" si="12"/>
        <v>0</v>
      </c>
      <c r="AE22" s="32" t="s">
        <v>33</v>
      </c>
      <c r="AF22" s="23">
        <f>IF(AE22="x",'Gemensamma Tjänster'!$A26,0)</f>
        <v>241370</v>
      </c>
      <c r="AG22" s="26">
        <f t="shared" si="13"/>
        <v>2.2759797806772834E-2</v>
      </c>
      <c r="AH22" s="159">
        <v>53126</v>
      </c>
      <c r="AI22" s="32" t="s">
        <v>33</v>
      </c>
      <c r="AJ22" s="23">
        <f>IF(AI22="x",'Gemensamma Tjänster'!$A26,0)</f>
        <v>241370</v>
      </c>
      <c r="AK22" s="26">
        <f t="shared" si="14"/>
        <v>2.2759797806772834E-2</v>
      </c>
      <c r="AL22" s="159">
        <v>742666.08959999995</v>
      </c>
      <c r="AM22" s="32" t="s">
        <v>33</v>
      </c>
      <c r="AN22" s="23">
        <f>IF(AM22="x",'Gemensamma Tjänster'!$A26,0)</f>
        <v>241370</v>
      </c>
      <c r="AO22" s="26">
        <f t="shared" si="15"/>
        <v>2.2759797806772834E-2</v>
      </c>
      <c r="AP22" s="159">
        <v>1351290.8978000002</v>
      </c>
      <c r="AQ22" s="32" t="s">
        <v>33</v>
      </c>
      <c r="AR22" s="23">
        <f>IF(AQ22="x",'Gemensamma Tjänster'!$A26,0)</f>
        <v>241370</v>
      </c>
      <c r="AS22" s="26">
        <f t="shared" si="16"/>
        <v>2.2759797806772834E-2</v>
      </c>
      <c r="AT22" s="159">
        <f t="shared" si="17"/>
        <v>0</v>
      </c>
      <c r="AU22" s="32" t="s">
        <v>33</v>
      </c>
      <c r="AV22" s="23">
        <f>IF(AU22="x",'Gemensamma Tjänster'!$A26,0)</f>
        <v>241370</v>
      </c>
      <c r="AW22" s="26">
        <f t="shared" si="18"/>
        <v>2.2759797806772834E-2</v>
      </c>
      <c r="AX22" s="159">
        <v>52113.236640000003</v>
      </c>
      <c r="AY22" s="32" t="s">
        <v>33</v>
      </c>
      <c r="AZ22" s="23">
        <f>IF(AY22="x",'Gemensamma Tjänster'!$A26,0)</f>
        <v>241370</v>
      </c>
      <c r="BA22" s="26">
        <f t="shared" si="19"/>
        <v>3.0800606492615231E-2</v>
      </c>
      <c r="BB22" s="10">
        <f t="shared" si="20"/>
        <v>190832.36734084433</v>
      </c>
      <c r="BC22" s="32"/>
      <c r="BD22" s="23">
        <f>IF(BC22="x",'Gemensamma Tjänster'!$A26,0)</f>
        <v>0</v>
      </c>
      <c r="BE22" s="26">
        <f t="shared" si="21"/>
        <v>0</v>
      </c>
      <c r="BF22" s="10">
        <f t="shared" si="22"/>
        <v>0</v>
      </c>
      <c r="BG22" s="32"/>
      <c r="BH22" s="23">
        <f>IF(BG22="x",'Gemensamma Tjänster'!$A26,0)</f>
        <v>0</v>
      </c>
      <c r="BI22" s="26">
        <f t="shared" si="23"/>
        <v>0</v>
      </c>
      <c r="BJ22" s="10">
        <f t="shared" si="24"/>
        <v>0</v>
      </c>
      <c r="BK22" s="32" t="s">
        <v>33</v>
      </c>
      <c r="BL22" s="23">
        <f>IF(BK22="x",'Gemensamma Tjänster'!$A26,0)</f>
        <v>241370</v>
      </c>
      <c r="BM22" s="26">
        <f t="shared" si="25"/>
        <v>2.7245345140063448E-2</v>
      </c>
      <c r="BN22" s="10">
        <f t="shared" si="26"/>
        <v>33486.326009229604</v>
      </c>
      <c r="BO22" s="32" t="s">
        <v>33</v>
      </c>
      <c r="BP22" s="23">
        <f>IF(BO22="x",'Gemensamma Tjänster'!$A26,0)</f>
        <v>241370</v>
      </c>
      <c r="BQ22" s="26">
        <f t="shared" si="27"/>
        <v>2.8147947393414009E-2</v>
      </c>
      <c r="BR22" s="10">
        <f t="shared" si="28"/>
        <v>120170.27862812513</v>
      </c>
      <c r="BS22" s="32" t="s">
        <v>33</v>
      </c>
      <c r="BT22" s="23">
        <f>IF(BS22="x",'Gemensamma Tjänster'!$A26,0)</f>
        <v>241370</v>
      </c>
      <c r="BU22" s="26">
        <f t="shared" si="29"/>
        <v>2.3183161285340467E-2</v>
      </c>
      <c r="BV22" s="10">
        <f t="shared" si="30"/>
        <v>207227.09911999418</v>
      </c>
      <c r="BW22" s="32"/>
      <c r="BX22" s="23">
        <f>IF(BW22="x",'Gemensamma Tjänster'!$A26,0)</f>
        <v>0</v>
      </c>
      <c r="BY22" s="26">
        <f t="shared" si="31"/>
        <v>0</v>
      </c>
      <c r="BZ22" s="159">
        <v>0</v>
      </c>
      <c r="CA22" s="32" t="s">
        <v>33</v>
      </c>
      <c r="CB22" s="23">
        <f>IF(CA22="x",'Gemensamma Tjänster'!$A26,0)</f>
        <v>241370</v>
      </c>
      <c r="CC22" s="26">
        <f t="shared" si="32"/>
        <v>2.2759797806772834E-2</v>
      </c>
      <c r="CD22" s="10">
        <f t="shared" si="33"/>
        <v>108607.10235989478</v>
      </c>
      <c r="CE22" s="32"/>
      <c r="CF22" s="23">
        <f>IF(CE22="x",'Gemensamma Tjänster'!$A26,0)</f>
        <v>0</v>
      </c>
      <c r="CG22" s="26">
        <f t="shared" si="34"/>
        <v>0</v>
      </c>
      <c r="CH22" s="10">
        <f t="shared" si="35"/>
        <v>0</v>
      </c>
      <c r="CI22" s="32" t="s">
        <v>33</v>
      </c>
      <c r="CJ22" s="23">
        <f>IF(CI22="x",'Gemensamma Tjänster'!$A26,0)</f>
        <v>241370</v>
      </c>
      <c r="CK22" s="26">
        <f t="shared" si="36"/>
        <v>2.3375740945229467E-2</v>
      </c>
      <c r="CL22" s="10">
        <f t="shared" si="93"/>
        <v>332891.51802400005</v>
      </c>
      <c r="CM22" s="32" t="s">
        <v>33</v>
      </c>
      <c r="CN22" s="23">
        <f>IF(CM22="x",'Gemensamma Tjänster'!$A26,0)</f>
        <v>241370</v>
      </c>
      <c r="CO22" s="26">
        <f t="shared" si="37"/>
        <v>5.5956334724456144E-2</v>
      </c>
      <c r="CP22" s="10">
        <f t="shared" si="38"/>
        <v>2145296.5600000005</v>
      </c>
      <c r="CQ22" s="261"/>
      <c r="CR22" s="262">
        <f>IF(CQ22="x",'Gemensamma Tjänster'!$A26,0)</f>
        <v>0</v>
      </c>
      <c r="CS22" s="263">
        <f t="shared" si="39"/>
        <v>0</v>
      </c>
      <c r="CT22" s="264">
        <f t="shared" si="40"/>
        <v>0</v>
      </c>
      <c r="CU22" s="32"/>
      <c r="CV22" s="23">
        <f>IF(CU22="x",'Gemensamma Tjänster'!$A26,0)</f>
        <v>0</v>
      </c>
      <c r="CW22" s="26">
        <f t="shared" si="41"/>
        <v>0</v>
      </c>
      <c r="CX22" s="10">
        <f t="shared" si="42"/>
        <v>0</v>
      </c>
      <c r="CY22" s="32" t="s">
        <v>33</v>
      </c>
      <c r="CZ22" s="23">
        <f>IF(CY22="x",'Gemensamma Tjänster'!$A26,0)</f>
        <v>241370</v>
      </c>
      <c r="DA22" s="26">
        <f t="shared" si="43"/>
        <v>2.4202627845666309E-2</v>
      </c>
      <c r="DB22" s="10">
        <f t="shared" si="44"/>
        <v>135474.04431584402</v>
      </c>
      <c r="DC22" s="32" t="s">
        <v>33</v>
      </c>
      <c r="DD22" s="23">
        <f>IF(DC22="x",'Gemensamma Tjänster'!$A26,0)</f>
        <v>241370</v>
      </c>
      <c r="DE22" s="26">
        <f t="shared" si="45"/>
        <v>2.2759797806772834E-2</v>
      </c>
      <c r="DF22" s="10">
        <f t="shared" si="46"/>
        <v>0</v>
      </c>
      <c r="DG22" s="32" t="s">
        <v>33</v>
      </c>
      <c r="DH22" s="23">
        <f>IF(DG22="x",'Gemensamma Tjänster'!$A26,0)</f>
        <v>241370</v>
      </c>
      <c r="DI22" s="26">
        <f t="shared" si="47"/>
        <v>2.2759797806772834E-2</v>
      </c>
      <c r="DJ22" s="10">
        <f t="shared" si="48"/>
        <v>0</v>
      </c>
      <c r="DK22" s="32" t="s">
        <v>33</v>
      </c>
      <c r="DL22" s="23">
        <f>IF(DK22="x",'Gemensamma Tjänster'!$A26,0)</f>
        <v>241370</v>
      </c>
      <c r="DM22" s="26">
        <f t="shared" si="49"/>
        <v>2.2759797806772834E-2</v>
      </c>
      <c r="DN22" s="10">
        <f t="shared" si="50"/>
        <v>0</v>
      </c>
      <c r="DO22" s="32" t="s">
        <v>33</v>
      </c>
      <c r="DP22" s="23">
        <f>IF(DO22="x",'Gemensamma Tjänster'!$A26,0)</f>
        <v>241370</v>
      </c>
      <c r="DQ22" s="26">
        <f t="shared" si="51"/>
        <v>2.2759797806772834E-2</v>
      </c>
      <c r="DR22" s="10">
        <f t="shared" si="52"/>
        <v>0</v>
      </c>
      <c r="DS22" s="32" t="s">
        <v>33</v>
      </c>
      <c r="DT22" s="23">
        <f>IF(DS22="x",'Gemensamma Tjänster'!$A26,0)</f>
        <v>241370</v>
      </c>
      <c r="DU22" s="26">
        <f t="shared" si="53"/>
        <v>2.2759797806772834E-2</v>
      </c>
      <c r="DV22" s="10">
        <f t="shared" si="54"/>
        <v>0</v>
      </c>
      <c r="DW22" s="32" t="s">
        <v>33</v>
      </c>
      <c r="DX22" s="23">
        <f>IF(DW22="x",'Gemensamma Tjänster'!$A26,0)</f>
        <v>241370</v>
      </c>
      <c r="DY22" s="26">
        <f t="shared" si="55"/>
        <v>2.2759797806772834E-2</v>
      </c>
      <c r="DZ22" s="10">
        <f t="shared" si="56"/>
        <v>0</v>
      </c>
      <c r="EA22" s="32" t="s">
        <v>33</v>
      </c>
      <c r="EB22" s="23">
        <f>IF(EA22="x",'Gemensamma Tjänster'!$A26,0)</f>
        <v>241370</v>
      </c>
      <c r="EC22" s="26">
        <f t="shared" si="57"/>
        <v>2.2759797806772834E-2</v>
      </c>
      <c r="ED22" s="10">
        <f t="shared" si="58"/>
        <v>0</v>
      </c>
      <c r="EE22" s="32" t="s">
        <v>33</v>
      </c>
      <c r="EF22" s="23">
        <f>IF(EE22="x",'Gemensamma Tjänster'!$A26,0)</f>
        <v>241370</v>
      </c>
      <c r="EG22" s="26">
        <f t="shared" si="59"/>
        <v>2.2759797806772834E-2</v>
      </c>
      <c r="EH22" s="10">
        <f t="shared" si="60"/>
        <v>0</v>
      </c>
      <c r="EI22" s="32" t="s">
        <v>33</v>
      </c>
      <c r="EJ22" s="23">
        <f>IF(EI22="x",'Gemensamma Tjänster'!$A26,0)</f>
        <v>241370</v>
      </c>
      <c r="EK22" s="26">
        <f t="shared" si="61"/>
        <v>2.2759797806772834E-2</v>
      </c>
      <c r="EL22" s="10">
        <f t="shared" si="62"/>
        <v>0</v>
      </c>
      <c r="EM22" s="32" t="s">
        <v>33</v>
      </c>
      <c r="EN22" s="23">
        <f>IF(EM22="x",'Gemensamma Tjänster'!$A26,0)</f>
        <v>241370</v>
      </c>
      <c r="EO22" s="26">
        <f t="shared" si="63"/>
        <v>2.2759797806772834E-2</v>
      </c>
      <c r="EP22" s="10">
        <f t="shared" si="64"/>
        <v>0</v>
      </c>
      <c r="EQ22" s="32" t="s">
        <v>33</v>
      </c>
      <c r="ER22" s="23">
        <f>IF(EQ22="x",'Gemensamma Tjänster'!$A26,0)</f>
        <v>241370</v>
      </c>
      <c r="ES22" s="26">
        <f t="shared" si="65"/>
        <v>2.2759797806772834E-2</v>
      </c>
      <c r="ET22" s="10">
        <f t="shared" si="66"/>
        <v>0</v>
      </c>
      <c r="EU22" s="32" t="s">
        <v>33</v>
      </c>
      <c r="EV22" s="23">
        <f>IF(EU22="x",'Gemensamma Tjänster'!$A26,0)</f>
        <v>241370</v>
      </c>
      <c r="EW22" s="26">
        <f t="shared" si="67"/>
        <v>2.2759797806772834E-2</v>
      </c>
      <c r="EX22" s="10">
        <f t="shared" si="68"/>
        <v>0</v>
      </c>
      <c r="EY22" s="32" t="s">
        <v>33</v>
      </c>
      <c r="EZ22" s="23">
        <f>IF(EY22="x",'Gemensamma Tjänster'!$A26,0)</f>
        <v>241370</v>
      </c>
      <c r="FA22" s="26">
        <f t="shared" si="69"/>
        <v>2.2759797806772834E-2</v>
      </c>
      <c r="FB22" s="10">
        <f t="shared" si="70"/>
        <v>0</v>
      </c>
      <c r="FC22" s="32" t="s">
        <v>33</v>
      </c>
      <c r="FD22" s="23">
        <f>IF(FC22="x",'Gemensamma Tjänster'!$A26,0)</f>
        <v>241370</v>
      </c>
      <c r="FE22" s="26">
        <f t="shared" si="71"/>
        <v>2.2759797806772834E-2</v>
      </c>
      <c r="FF22" s="10">
        <f t="shared" si="72"/>
        <v>0</v>
      </c>
      <c r="FG22" s="32" t="s">
        <v>33</v>
      </c>
      <c r="FH22" s="23">
        <f>IF(FG22="x",'Gemensamma Tjänster'!$A26,0)</f>
        <v>241370</v>
      </c>
      <c r="FI22" s="26">
        <f t="shared" si="73"/>
        <v>2.2759797806772834E-2</v>
      </c>
      <c r="FJ22" s="10">
        <f t="shared" si="74"/>
        <v>0</v>
      </c>
      <c r="FK22" s="32" t="s">
        <v>33</v>
      </c>
      <c r="FL22" s="23">
        <f>IF(FK22="x",'Gemensamma Tjänster'!$A26,0)</f>
        <v>241370</v>
      </c>
      <c r="FM22" s="26">
        <f t="shared" si="75"/>
        <v>2.2759797806772834E-2</v>
      </c>
      <c r="FN22" s="10">
        <f t="shared" si="76"/>
        <v>0</v>
      </c>
      <c r="FO22" s="32" t="s">
        <v>33</v>
      </c>
      <c r="FP22" s="23">
        <f>IF(FO22="x",'Gemensamma Tjänster'!$A26,0)</f>
        <v>241370</v>
      </c>
      <c r="FQ22" s="26">
        <f t="shared" si="77"/>
        <v>2.2759797806772834E-2</v>
      </c>
      <c r="FR22" s="10">
        <f t="shared" si="78"/>
        <v>0</v>
      </c>
      <c r="FS22" s="32" t="s">
        <v>33</v>
      </c>
      <c r="FT22" s="23">
        <f>IF(FS22="x",'Gemensamma Tjänster'!$A26,0)</f>
        <v>241370</v>
      </c>
      <c r="FU22" s="26">
        <f t="shared" si="79"/>
        <v>2.2759797806772834E-2</v>
      </c>
      <c r="FV22" s="10">
        <f t="shared" si="80"/>
        <v>0</v>
      </c>
      <c r="FW22" s="32" t="s">
        <v>33</v>
      </c>
      <c r="FX22" s="23">
        <f>IF(FW22="x",'Gemensamma Tjänster'!$A26,0)</f>
        <v>241370</v>
      </c>
      <c r="FY22" s="26">
        <f t="shared" si="81"/>
        <v>2.2759797806772834E-2</v>
      </c>
      <c r="FZ22" s="10">
        <f t="shared" si="82"/>
        <v>0</v>
      </c>
      <c r="GA22" s="32" t="s">
        <v>33</v>
      </c>
      <c r="GB22" s="23">
        <f>IF(GA22="x",'Gemensamma Tjänster'!$A26,0)</f>
        <v>241370</v>
      </c>
      <c r="GC22" s="26">
        <f t="shared" si="83"/>
        <v>2.2759797806772834E-2</v>
      </c>
      <c r="GD22" s="10">
        <f t="shared" si="84"/>
        <v>0</v>
      </c>
      <c r="GE22" s="32" t="s">
        <v>33</v>
      </c>
      <c r="GF22" s="23">
        <f>IF(GE22="x",'Gemensamma Tjänster'!$A26,0)</f>
        <v>241370</v>
      </c>
      <c r="GG22" s="26">
        <f t="shared" si="85"/>
        <v>2.2759797806772834E-2</v>
      </c>
      <c r="GH22" s="10">
        <f t="shared" si="86"/>
        <v>0</v>
      </c>
      <c r="GI22" s="32" t="s">
        <v>33</v>
      </c>
      <c r="GJ22" s="23">
        <f>IF(GI22="x",'Gemensamma Tjänster'!$A26,0)</f>
        <v>241370</v>
      </c>
      <c r="GK22" s="26">
        <f t="shared" si="87"/>
        <v>2.2759797806772834E-2</v>
      </c>
      <c r="GL22" s="10">
        <f t="shared" si="88"/>
        <v>0</v>
      </c>
      <c r="GM22" s="32" t="s">
        <v>33</v>
      </c>
      <c r="GN22" s="23">
        <f>IF(GM22="x",'Gemensamma Tjänster'!$A26,0)</f>
        <v>241370</v>
      </c>
      <c r="GO22" s="26">
        <f t="shared" si="89"/>
        <v>2.2759797806772834E-2</v>
      </c>
      <c r="GP22" s="10">
        <f t="shared" si="90"/>
        <v>0</v>
      </c>
    </row>
    <row r="23" spans="1:198" x14ac:dyDescent="0.25">
      <c r="A23" s="15" t="s">
        <v>24</v>
      </c>
      <c r="B23" s="19">
        <f t="shared" si="91"/>
        <v>2534243.0638341019</v>
      </c>
      <c r="C23" s="156" t="s">
        <v>33</v>
      </c>
      <c r="D23" s="24">
        <f>IF(C23="x",'Gemensamma Tjänster'!$A27,0)</f>
        <v>132650</v>
      </c>
      <c r="E23" s="27">
        <f t="shared" si="0"/>
        <v>1.2695936391109495E-2</v>
      </c>
      <c r="F23" s="11">
        <f t="shared" si="1"/>
        <v>21109.337340000002</v>
      </c>
      <c r="G23" s="33"/>
      <c r="H23" s="24">
        <f>IF(G23="x",'Gemensamma Tjänster'!$A27,0)</f>
        <v>0</v>
      </c>
      <c r="I23" s="27">
        <f t="shared" si="2"/>
        <v>0</v>
      </c>
      <c r="J23" s="11">
        <f t="shared" si="3"/>
        <v>0</v>
      </c>
      <c r="K23" s="33" t="s">
        <v>33</v>
      </c>
      <c r="L23" s="24">
        <f>IF(K23="x",'Gemensamma Tjänster'!$A27,0)</f>
        <v>132650</v>
      </c>
      <c r="M23" s="27">
        <f t="shared" si="4"/>
        <v>1.2580511957129333E-2</v>
      </c>
      <c r="N23" s="11">
        <f t="shared" si="5"/>
        <v>21109.337340000002</v>
      </c>
      <c r="O23" s="265" t="s">
        <v>33</v>
      </c>
      <c r="P23" s="160">
        <f>IF(O23="x",'Gemensamma Tjänster'!$A27,0)</f>
        <v>132650</v>
      </c>
      <c r="Q23" s="266">
        <f t="shared" si="6"/>
        <v>2.0974567092208719E-2</v>
      </c>
      <c r="R23" s="192">
        <f t="shared" si="7"/>
        <v>21109.337340000002</v>
      </c>
      <c r="S23" s="33"/>
      <c r="T23" s="24">
        <f>IF(S23="x",'Gemensamma Tjänster'!$A27,0)</f>
        <v>0</v>
      </c>
      <c r="U23" s="27">
        <f t="shared" si="8"/>
        <v>0</v>
      </c>
      <c r="V23" s="11">
        <f t="shared" si="9"/>
        <v>0</v>
      </c>
      <c r="W23" s="33" t="s">
        <v>33</v>
      </c>
      <c r="X23" s="24">
        <f>IF(W23="x",'Gemensamma Tjänster'!$A27,0)</f>
        <v>132650</v>
      </c>
      <c r="Y23" s="27">
        <f t="shared" si="10"/>
        <v>1.6458639309136672E-2</v>
      </c>
      <c r="Z23" s="11">
        <f t="shared" si="92"/>
        <v>155680.693</v>
      </c>
      <c r="AA23" s="33"/>
      <c r="AB23" s="24">
        <f>IF(AA23="x",'Gemensamma Tjänster'!$A27,0)</f>
        <v>0</v>
      </c>
      <c r="AC23" s="27">
        <f t="shared" si="11"/>
        <v>0</v>
      </c>
      <c r="AD23" s="11">
        <f t="shared" si="12"/>
        <v>0</v>
      </c>
      <c r="AE23" s="33" t="s">
        <v>33</v>
      </c>
      <c r="AF23" s="24">
        <f>IF(AE23="x",'Gemensamma Tjänster'!$A27,0)</f>
        <v>132650</v>
      </c>
      <c r="AG23" s="27">
        <f t="shared" si="13"/>
        <v>1.2508129341129454E-2</v>
      </c>
      <c r="AH23" s="68">
        <v>31916</v>
      </c>
      <c r="AI23" s="33" t="s">
        <v>33</v>
      </c>
      <c r="AJ23" s="24">
        <f>IF(AI23="x",'Gemensamma Tjänster'!$A27,0)</f>
        <v>132650</v>
      </c>
      <c r="AK23" s="27">
        <f t="shared" si="14"/>
        <v>1.2508129341129454E-2</v>
      </c>
      <c r="AL23" s="68">
        <v>255659.28</v>
      </c>
      <c r="AM23" s="33" t="s">
        <v>33</v>
      </c>
      <c r="AN23" s="24">
        <f>IF(AM23="x",'Gemensamma Tjänster'!$A27,0)</f>
        <v>132650</v>
      </c>
      <c r="AO23" s="27">
        <f t="shared" si="15"/>
        <v>1.2508129341129454E-2</v>
      </c>
      <c r="AP23" s="68">
        <v>797560.90260000003</v>
      </c>
      <c r="AQ23" s="33" t="s">
        <v>33</v>
      </c>
      <c r="AR23" s="24">
        <f>IF(AQ23="x",'Gemensamma Tjänster'!$A27,0)</f>
        <v>132650</v>
      </c>
      <c r="AS23" s="27">
        <f t="shared" si="16"/>
        <v>1.2508129341129454E-2</v>
      </c>
      <c r="AT23" s="68">
        <f t="shared" si="17"/>
        <v>0</v>
      </c>
      <c r="AU23" s="33" t="s">
        <v>33</v>
      </c>
      <c r="AV23" s="24">
        <f>IF(AU23="x",'Gemensamma Tjänster'!$A27,0)</f>
        <v>132650</v>
      </c>
      <c r="AW23" s="27">
        <f t="shared" si="18"/>
        <v>1.2508129341129454E-2</v>
      </c>
      <c r="AX23" s="68">
        <v>808134.64512</v>
      </c>
      <c r="AY23" s="33" t="s">
        <v>33</v>
      </c>
      <c r="AZ23" s="24">
        <f>IF(AY23="x",'Gemensamma Tjänster'!$A27,0)</f>
        <v>132650</v>
      </c>
      <c r="BA23" s="27">
        <f t="shared" si="19"/>
        <v>1.6927126201455898E-2</v>
      </c>
      <c r="BB23" s="11">
        <f t="shared" si="20"/>
        <v>104875.9726882504</v>
      </c>
      <c r="BC23" s="33"/>
      <c r="BD23" s="24">
        <f>IF(BC23="x",'Gemensamma Tjänster'!$A27,0)</f>
        <v>0</v>
      </c>
      <c r="BE23" s="27">
        <f t="shared" si="21"/>
        <v>0</v>
      </c>
      <c r="BF23" s="11">
        <f t="shared" si="22"/>
        <v>0</v>
      </c>
      <c r="BG23" s="33"/>
      <c r="BH23" s="24">
        <f>IF(BG23="x",'Gemensamma Tjänster'!$A27,0)</f>
        <v>0</v>
      </c>
      <c r="BI23" s="27">
        <f t="shared" si="23"/>
        <v>0</v>
      </c>
      <c r="BJ23" s="11">
        <f t="shared" si="24"/>
        <v>0</v>
      </c>
      <c r="BK23" s="33"/>
      <c r="BL23" s="24">
        <f>IF(BK23="x",'Gemensamma Tjänster'!$A27,0)</f>
        <v>0</v>
      </c>
      <c r="BM23" s="27">
        <f t="shared" si="25"/>
        <v>0</v>
      </c>
      <c r="BN23" s="11">
        <f t="shared" si="26"/>
        <v>0</v>
      </c>
      <c r="BO23" s="33"/>
      <c r="BP23" s="24">
        <f>IF(BO23="x",'Gemensamma Tjänster'!$A27,0)</f>
        <v>0</v>
      </c>
      <c r="BQ23" s="27">
        <f t="shared" si="27"/>
        <v>0</v>
      </c>
      <c r="BR23" s="11">
        <f t="shared" si="28"/>
        <v>0</v>
      </c>
      <c r="BS23" s="33"/>
      <c r="BT23" s="24">
        <f>IF(BS23="x",'Gemensamma Tjänster'!$A27,0)</f>
        <v>0</v>
      </c>
      <c r="BU23" s="27">
        <f t="shared" si="29"/>
        <v>0</v>
      </c>
      <c r="BV23" s="11">
        <f t="shared" si="30"/>
        <v>0</v>
      </c>
      <c r="BW23" s="33"/>
      <c r="BX23" s="24">
        <f>IF(BW23="x",'Gemensamma Tjänster'!$A27,0)</f>
        <v>0</v>
      </c>
      <c r="BY23" s="27">
        <f t="shared" si="31"/>
        <v>0</v>
      </c>
      <c r="BZ23" s="68">
        <v>0</v>
      </c>
      <c r="CA23" s="33" t="s">
        <v>33</v>
      </c>
      <c r="CB23" s="24">
        <f>IF(CA23="x",'Gemensamma Tjänster'!$A27,0)</f>
        <v>132650</v>
      </c>
      <c r="CC23" s="27">
        <f t="shared" si="32"/>
        <v>1.2508129341129454E-2</v>
      </c>
      <c r="CD23" s="11">
        <f t="shared" si="33"/>
        <v>59687.335327671382</v>
      </c>
      <c r="CE23" s="33"/>
      <c r="CF23" s="24">
        <f>IF(CE23="x",'Gemensamma Tjänster'!$A27,0)</f>
        <v>0</v>
      </c>
      <c r="CG23" s="27">
        <f t="shared" si="34"/>
        <v>0</v>
      </c>
      <c r="CH23" s="11">
        <f t="shared" si="35"/>
        <v>0</v>
      </c>
      <c r="CI23" s="33" t="s">
        <v>33</v>
      </c>
      <c r="CJ23" s="24">
        <f>IF(CI23="x",'Gemensamma Tjänster'!$A27,0)</f>
        <v>132650</v>
      </c>
      <c r="CK23" s="27">
        <f t="shared" si="36"/>
        <v>1.284663394947462E-2</v>
      </c>
      <c r="CL23" s="11">
        <f t="shared" si="93"/>
        <v>182947.59028000003</v>
      </c>
      <c r="CM23" s="33"/>
      <c r="CN23" s="24">
        <f>IF(CM23="x",'Gemensamma Tjänster'!$A27,0)</f>
        <v>0</v>
      </c>
      <c r="CO23" s="27">
        <f t="shared" si="37"/>
        <v>0</v>
      </c>
      <c r="CP23" s="11">
        <f t="shared" si="38"/>
        <v>0</v>
      </c>
      <c r="CQ23" s="265"/>
      <c r="CR23" s="160">
        <f>IF(CQ23="x",'Gemensamma Tjänster'!$A27,0)</f>
        <v>0</v>
      </c>
      <c r="CS23" s="266">
        <f t="shared" si="39"/>
        <v>0</v>
      </c>
      <c r="CT23" s="192">
        <f t="shared" si="40"/>
        <v>0</v>
      </c>
      <c r="CU23" s="33"/>
      <c r="CV23" s="24">
        <f>IF(CU23="x",'Gemensamma Tjänster'!$A27,0)</f>
        <v>0</v>
      </c>
      <c r="CW23" s="27">
        <f t="shared" si="41"/>
        <v>0</v>
      </c>
      <c r="CX23" s="11">
        <f t="shared" si="42"/>
        <v>0</v>
      </c>
      <c r="CY23" s="33" t="s">
        <v>33</v>
      </c>
      <c r="CZ23" s="24">
        <f>IF(CY23="x",'Gemensamma Tjänster'!$A27,0)</f>
        <v>132650</v>
      </c>
      <c r="DA23" s="27">
        <f t="shared" si="43"/>
        <v>1.3301067173748337E-2</v>
      </c>
      <c r="DB23" s="11">
        <f t="shared" si="44"/>
        <v>74452.632798179999</v>
      </c>
      <c r="DC23" s="33" t="s">
        <v>33</v>
      </c>
      <c r="DD23" s="24">
        <f>IF(DC23="x",'Gemensamma Tjänster'!$A27,0)</f>
        <v>132650</v>
      </c>
      <c r="DE23" s="27">
        <f t="shared" si="45"/>
        <v>1.2508129341129454E-2</v>
      </c>
      <c r="DF23" s="11">
        <f t="shared" si="46"/>
        <v>0</v>
      </c>
      <c r="DG23" s="33" t="s">
        <v>33</v>
      </c>
      <c r="DH23" s="24">
        <f>IF(DG23="x",'Gemensamma Tjänster'!$A27,0)</f>
        <v>132650</v>
      </c>
      <c r="DI23" s="27">
        <f t="shared" si="47"/>
        <v>1.2508129341129454E-2</v>
      </c>
      <c r="DJ23" s="11">
        <f t="shared" si="48"/>
        <v>0</v>
      </c>
      <c r="DK23" s="33" t="s">
        <v>33</v>
      </c>
      <c r="DL23" s="24">
        <f>IF(DK23="x",'Gemensamma Tjänster'!$A27,0)</f>
        <v>132650</v>
      </c>
      <c r="DM23" s="27">
        <f t="shared" si="49"/>
        <v>1.2508129341129454E-2</v>
      </c>
      <c r="DN23" s="11">
        <f t="shared" si="50"/>
        <v>0</v>
      </c>
      <c r="DO23" s="33" t="s">
        <v>33</v>
      </c>
      <c r="DP23" s="24">
        <f>IF(DO23="x",'Gemensamma Tjänster'!$A27,0)</f>
        <v>132650</v>
      </c>
      <c r="DQ23" s="27">
        <f t="shared" si="51"/>
        <v>1.2508129341129454E-2</v>
      </c>
      <c r="DR23" s="11">
        <f t="shared" si="52"/>
        <v>0</v>
      </c>
      <c r="DS23" s="33" t="s">
        <v>33</v>
      </c>
      <c r="DT23" s="24">
        <f>IF(DS23="x",'Gemensamma Tjänster'!$A27,0)</f>
        <v>132650</v>
      </c>
      <c r="DU23" s="27">
        <f t="shared" si="53"/>
        <v>1.2508129341129454E-2</v>
      </c>
      <c r="DV23" s="11">
        <f t="shared" si="54"/>
        <v>0</v>
      </c>
      <c r="DW23" s="33" t="s">
        <v>33</v>
      </c>
      <c r="DX23" s="24">
        <f>IF(DW23="x",'Gemensamma Tjänster'!$A27,0)</f>
        <v>132650</v>
      </c>
      <c r="DY23" s="27">
        <f t="shared" si="55"/>
        <v>1.2508129341129454E-2</v>
      </c>
      <c r="DZ23" s="11">
        <f t="shared" si="56"/>
        <v>0</v>
      </c>
      <c r="EA23" s="33" t="s">
        <v>33</v>
      </c>
      <c r="EB23" s="24">
        <f>IF(EA23="x",'Gemensamma Tjänster'!$A27,0)</f>
        <v>132650</v>
      </c>
      <c r="EC23" s="27">
        <f t="shared" si="57"/>
        <v>1.2508129341129454E-2</v>
      </c>
      <c r="ED23" s="11">
        <f t="shared" si="58"/>
        <v>0</v>
      </c>
      <c r="EE23" s="33" t="s">
        <v>33</v>
      </c>
      <c r="EF23" s="24">
        <f>IF(EE23="x",'Gemensamma Tjänster'!$A27,0)</f>
        <v>132650</v>
      </c>
      <c r="EG23" s="27">
        <f t="shared" si="59"/>
        <v>1.2508129341129454E-2</v>
      </c>
      <c r="EH23" s="11">
        <f t="shared" si="60"/>
        <v>0</v>
      </c>
      <c r="EI23" s="33" t="s">
        <v>33</v>
      </c>
      <c r="EJ23" s="24">
        <f>IF(EI23="x",'Gemensamma Tjänster'!$A27,0)</f>
        <v>132650</v>
      </c>
      <c r="EK23" s="27">
        <f t="shared" si="61"/>
        <v>1.2508129341129454E-2</v>
      </c>
      <c r="EL23" s="11">
        <f t="shared" si="62"/>
        <v>0</v>
      </c>
      <c r="EM23" s="33" t="s">
        <v>33</v>
      </c>
      <c r="EN23" s="24">
        <f>IF(EM23="x",'Gemensamma Tjänster'!$A27,0)</f>
        <v>132650</v>
      </c>
      <c r="EO23" s="27">
        <f t="shared" si="63"/>
        <v>1.2508129341129454E-2</v>
      </c>
      <c r="EP23" s="11">
        <f t="shared" si="64"/>
        <v>0</v>
      </c>
      <c r="EQ23" s="33" t="s">
        <v>33</v>
      </c>
      <c r="ER23" s="24">
        <f>IF(EQ23="x",'Gemensamma Tjänster'!$A27,0)</f>
        <v>132650</v>
      </c>
      <c r="ES23" s="27">
        <f t="shared" si="65"/>
        <v>1.2508129341129454E-2</v>
      </c>
      <c r="ET23" s="11">
        <f t="shared" si="66"/>
        <v>0</v>
      </c>
      <c r="EU23" s="33" t="s">
        <v>33</v>
      </c>
      <c r="EV23" s="24">
        <f>IF(EU23="x",'Gemensamma Tjänster'!$A27,0)</f>
        <v>132650</v>
      </c>
      <c r="EW23" s="27">
        <f t="shared" si="67"/>
        <v>1.2508129341129454E-2</v>
      </c>
      <c r="EX23" s="11">
        <f t="shared" si="68"/>
        <v>0</v>
      </c>
      <c r="EY23" s="33" t="s">
        <v>33</v>
      </c>
      <c r="EZ23" s="24">
        <f>IF(EY23="x",'Gemensamma Tjänster'!$A27,0)</f>
        <v>132650</v>
      </c>
      <c r="FA23" s="27">
        <f t="shared" si="69"/>
        <v>1.2508129341129454E-2</v>
      </c>
      <c r="FB23" s="11">
        <f t="shared" si="70"/>
        <v>0</v>
      </c>
      <c r="FC23" s="33" t="s">
        <v>33</v>
      </c>
      <c r="FD23" s="24">
        <f>IF(FC23="x",'Gemensamma Tjänster'!$A27,0)</f>
        <v>132650</v>
      </c>
      <c r="FE23" s="27">
        <f t="shared" si="71"/>
        <v>1.2508129341129454E-2</v>
      </c>
      <c r="FF23" s="11">
        <f t="shared" si="72"/>
        <v>0</v>
      </c>
      <c r="FG23" s="33" t="s">
        <v>33</v>
      </c>
      <c r="FH23" s="24">
        <f>IF(FG23="x",'Gemensamma Tjänster'!$A27,0)</f>
        <v>132650</v>
      </c>
      <c r="FI23" s="27">
        <f t="shared" si="73"/>
        <v>1.2508129341129454E-2</v>
      </c>
      <c r="FJ23" s="11">
        <f t="shared" si="74"/>
        <v>0</v>
      </c>
      <c r="FK23" s="33" t="s">
        <v>33</v>
      </c>
      <c r="FL23" s="24">
        <f>IF(FK23="x",'Gemensamma Tjänster'!$A27,0)</f>
        <v>132650</v>
      </c>
      <c r="FM23" s="27">
        <f t="shared" si="75"/>
        <v>1.2508129341129454E-2</v>
      </c>
      <c r="FN23" s="11">
        <f t="shared" si="76"/>
        <v>0</v>
      </c>
      <c r="FO23" s="33" t="s">
        <v>33</v>
      </c>
      <c r="FP23" s="24">
        <f>IF(FO23="x",'Gemensamma Tjänster'!$A27,0)</f>
        <v>132650</v>
      </c>
      <c r="FQ23" s="27">
        <f t="shared" si="77"/>
        <v>1.2508129341129454E-2</v>
      </c>
      <c r="FR23" s="11">
        <f t="shared" si="78"/>
        <v>0</v>
      </c>
      <c r="FS23" s="33" t="s">
        <v>33</v>
      </c>
      <c r="FT23" s="24">
        <f>IF(FS23="x",'Gemensamma Tjänster'!$A27,0)</f>
        <v>132650</v>
      </c>
      <c r="FU23" s="27">
        <f t="shared" si="79"/>
        <v>1.2508129341129454E-2</v>
      </c>
      <c r="FV23" s="11">
        <f t="shared" si="80"/>
        <v>0</v>
      </c>
      <c r="FW23" s="33" t="s">
        <v>33</v>
      </c>
      <c r="FX23" s="24">
        <f>IF(FW23="x",'Gemensamma Tjänster'!$A27,0)</f>
        <v>132650</v>
      </c>
      <c r="FY23" s="27">
        <f t="shared" si="81"/>
        <v>1.2508129341129454E-2</v>
      </c>
      <c r="FZ23" s="11">
        <f t="shared" si="82"/>
        <v>0</v>
      </c>
      <c r="GA23" s="33" t="s">
        <v>33</v>
      </c>
      <c r="GB23" s="24">
        <f>IF(GA23="x",'Gemensamma Tjänster'!$A27,0)</f>
        <v>132650</v>
      </c>
      <c r="GC23" s="27">
        <f t="shared" si="83"/>
        <v>1.2508129341129454E-2</v>
      </c>
      <c r="GD23" s="11">
        <f t="shared" si="84"/>
        <v>0</v>
      </c>
      <c r="GE23" s="33" t="s">
        <v>33</v>
      </c>
      <c r="GF23" s="24">
        <f>IF(GE23="x",'Gemensamma Tjänster'!$A27,0)</f>
        <v>132650</v>
      </c>
      <c r="GG23" s="27">
        <f t="shared" si="85"/>
        <v>1.2508129341129454E-2</v>
      </c>
      <c r="GH23" s="11">
        <f t="shared" si="86"/>
        <v>0</v>
      </c>
      <c r="GI23" s="33" t="s">
        <v>33</v>
      </c>
      <c r="GJ23" s="24">
        <f>IF(GI23="x",'Gemensamma Tjänster'!$A27,0)</f>
        <v>132650</v>
      </c>
      <c r="GK23" s="27">
        <f t="shared" si="87"/>
        <v>1.2508129341129454E-2</v>
      </c>
      <c r="GL23" s="11">
        <f t="shared" si="88"/>
        <v>0</v>
      </c>
      <c r="GM23" s="33" t="s">
        <v>33</v>
      </c>
      <c r="GN23" s="24">
        <f>IF(GM23="x",'Gemensamma Tjänster'!$A27,0)</f>
        <v>132650</v>
      </c>
      <c r="GO23" s="27">
        <f t="shared" si="89"/>
        <v>1.2508129341129454E-2</v>
      </c>
      <c r="GP23" s="11">
        <f t="shared" si="90"/>
        <v>0</v>
      </c>
    </row>
    <row r="24" spans="1:198" x14ac:dyDescent="0.25">
      <c r="A24" s="14" t="s">
        <v>117</v>
      </c>
      <c r="B24" s="18">
        <f t="shared" si="91"/>
        <v>4656533.0533220759</v>
      </c>
      <c r="C24" s="157" t="s">
        <v>33</v>
      </c>
      <c r="D24" s="23">
        <f>IF(C24="x",'Gemensamma Tjänster'!$A28,0)</f>
        <v>279441</v>
      </c>
      <c r="E24" s="26">
        <f t="shared" si="0"/>
        <v>2.6745308413630067E-2</v>
      </c>
      <c r="F24" s="10">
        <f t="shared" si="1"/>
        <v>44469.011199600005</v>
      </c>
      <c r="G24" s="32"/>
      <c r="H24" s="23">
        <f>IF(G24="x",'Gemensamma Tjänster'!$A28,0)</f>
        <v>0</v>
      </c>
      <c r="I24" s="26">
        <f t="shared" si="2"/>
        <v>0</v>
      </c>
      <c r="J24" s="10">
        <f t="shared" si="3"/>
        <v>0</v>
      </c>
      <c r="K24" s="32" t="s">
        <v>33</v>
      </c>
      <c r="L24" s="23">
        <f>IF(K24="x",'Gemensamma Tjänster'!$A28,0)</f>
        <v>279441</v>
      </c>
      <c r="M24" s="26">
        <f t="shared" si="4"/>
        <v>2.6502154857234662E-2</v>
      </c>
      <c r="N24" s="10">
        <f t="shared" si="5"/>
        <v>44469.011199600005</v>
      </c>
      <c r="O24" s="261"/>
      <c r="P24" s="262">
        <f>IF(O24="x",'Gemensamma Tjänster'!$A28,0)</f>
        <v>0</v>
      </c>
      <c r="Q24" s="263">
        <f t="shared" si="6"/>
        <v>0</v>
      </c>
      <c r="R24" s="264">
        <f t="shared" si="7"/>
        <v>0</v>
      </c>
      <c r="S24" s="32"/>
      <c r="T24" s="23">
        <f>IF(S24="x",'Gemensamma Tjänster'!$A28,0)</f>
        <v>0</v>
      </c>
      <c r="U24" s="26">
        <f t="shared" si="8"/>
        <v>0</v>
      </c>
      <c r="V24" s="10">
        <f t="shared" si="9"/>
        <v>0</v>
      </c>
      <c r="W24" s="32" t="s">
        <v>33</v>
      </c>
      <c r="X24" s="23">
        <f>IF(W24="x",'Gemensamma Tjänster'!$A28,0)</f>
        <v>279441</v>
      </c>
      <c r="Y24" s="26">
        <f t="shared" si="10"/>
        <v>3.4671832847225491E-2</v>
      </c>
      <c r="Z24" s="10">
        <f t="shared" si="92"/>
        <v>327957.54641999997</v>
      </c>
      <c r="AA24" s="32"/>
      <c r="AB24" s="23">
        <f>IF(AA24="x",'Gemensamma Tjänster'!$A28,0)</f>
        <v>0</v>
      </c>
      <c r="AC24" s="26">
        <f t="shared" si="11"/>
        <v>0</v>
      </c>
      <c r="AD24" s="10">
        <f t="shared" si="12"/>
        <v>0</v>
      </c>
      <c r="AE24" s="32" t="s">
        <v>33</v>
      </c>
      <c r="AF24" s="23">
        <f>IF(AE24="x",'Gemensamma Tjänster'!$A28,0)</f>
        <v>279441</v>
      </c>
      <c r="AG24" s="26">
        <f t="shared" si="13"/>
        <v>2.6349673360079578E-2</v>
      </c>
      <c r="AH24" s="159">
        <v>53126</v>
      </c>
      <c r="AI24" s="32" t="s">
        <v>33</v>
      </c>
      <c r="AJ24" s="23">
        <f>IF(AI24="x",'Gemensamma Tjänster'!$A28,0)</f>
        <v>279441</v>
      </c>
      <c r="AK24" s="26">
        <f t="shared" si="14"/>
        <v>2.6349673360079578E-2</v>
      </c>
      <c r="AL24" s="159">
        <v>1273472.6399999999</v>
      </c>
      <c r="AM24" s="32" t="s">
        <v>33</v>
      </c>
      <c r="AN24" s="23">
        <f>IF(AM24="x",'Gemensamma Tjänster'!$A28,0)</f>
        <v>279441</v>
      </c>
      <c r="AO24" s="26">
        <f t="shared" si="15"/>
        <v>2.6349673360079578E-2</v>
      </c>
      <c r="AP24" s="159">
        <v>1450865.5050000001</v>
      </c>
      <c r="AQ24" s="32" t="s">
        <v>33</v>
      </c>
      <c r="AR24" s="23">
        <f>IF(AQ24="x",'Gemensamma Tjänster'!$A28,0)</f>
        <v>279441</v>
      </c>
      <c r="AS24" s="26">
        <f t="shared" si="16"/>
        <v>2.6349673360079578E-2</v>
      </c>
      <c r="AT24" s="159">
        <f t="shared" si="17"/>
        <v>0</v>
      </c>
      <c r="AU24" s="32" t="s">
        <v>33</v>
      </c>
      <c r="AV24" s="23">
        <f>IF(AU24="x",'Gemensamma Tjänster'!$A28,0)</f>
        <v>279441</v>
      </c>
      <c r="AW24" s="26">
        <f t="shared" si="18"/>
        <v>2.6349673360079578E-2</v>
      </c>
      <c r="AX24" s="159">
        <v>499712.71464000008</v>
      </c>
      <c r="AY24" s="32" t="s">
        <v>33</v>
      </c>
      <c r="AZ24" s="23">
        <f>IF(AY24="x",'Gemensamma Tjänster'!$A28,0)</f>
        <v>279441</v>
      </c>
      <c r="BA24" s="26">
        <f t="shared" si="19"/>
        <v>3.5658749135778649E-2</v>
      </c>
      <c r="BB24" s="10">
        <f t="shared" si="20"/>
        <v>220932.12728215137</v>
      </c>
      <c r="BC24" s="32"/>
      <c r="BD24" s="23">
        <f>IF(BC24="x",'Gemensamma Tjänster'!$A28,0)</f>
        <v>0</v>
      </c>
      <c r="BE24" s="26">
        <f t="shared" si="21"/>
        <v>0</v>
      </c>
      <c r="BF24" s="10">
        <f t="shared" si="22"/>
        <v>0</v>
      </c>
      <c r="BG24" s="32" t="s">
        <v>33</v>
      </c>
      <c r="BH24" s="23">
        <f>IF(BG24="x",'Gemensamma Tjänster'!$A28,0)</f>
        <v>279441</v>
      </c>
      <c r="BI24" s="26">
        <f t="shared" si="23"/>
        <v>2.8266376262317185E-2</v>
      </c>
      <c r="BJ24" s="10">
        <f t="shared" si="24"/>
        <v>0</v>
      </c>
      <c r="BK24" s="32"/>
      <c r="BL24" s="23">
        <f>IF(BK24="x",'Gemensamma Tjänster'!$A28,0)</f>
        <v>0</v>
      </c>
      <c r="BM24" s="26">
        <f t="shared" si="25"/>
        <v>0</v>
      </c>
      <c r="BN24" s="10">
        <f t="shared" si="26"/>
        <v>0</v>
      </c>
      <c r="BO24" s="32"/>
      <c r="BP24" s="23">
        <f>IF(BO24="x",'Gemensamma Tjänster'!$A28,0)</f>
        <v>0</v>
      </c>
      <c r="BQ24" s="26">
        <f t="shared" si="27"/>
        <v>0</v>
      </c>
      <c r="BR24" s="10">
        <f t="shared" si="28"/>
        <v>0</v>
      </c>
      <c r="BS24" s="32" t="s">
        <v>33</v>
      </c>
      <c r="BT24" s="23">
        <f>IF(BS24="x",'Gemensamma Tjänster'!$A28,0)</f>
        <v>279441</v>
      </c>
      <c r="BU24" s="26">
        <f t="shared" si="29"/>
        <v>2.6839813451285683E-2</v>
      </c>
      <c r="BV24" s="10">
        <f t="shared" si="30"/>
        <v>239912.78040017522</v>
      </c>
      <c r="BW24" s="32"/>
      <c r="BX24" s="23">
        <f>IF(BW24="x",'Gemensamma Tjänster'!$A28,0)</f>
        <v>0</v>
      </c>
      <c r="BY24" s="26">
        <f t="shared" si="31"/>
        <v>0</v>
      </c>
      <c r="BZ24" s="159">
        <v>0</v>
      </c>
      <c r="CA24" s="32" t="s">
        <v>33</v>
      </c>
      <c r="CB24" s="23">
        <f>IF(CA24="x",'Gemensamma Tjänster'!$A28,0)</f>
        <v>279441</v>
      </c>
      <c r="CC24" s="26">
        <f t="shared" si="32"/>
        <v>2.6349673360079578E-2</v>
      </c>
      <c r="CD24" s="10">
        <f t="shared" si="33"/>
        <v>125737.57008141591</v>
      </c>
      <c r="CE24" s="32"/>
      <c r="CF24" s="23">
        <f>IF(CE24="x",'Gemensamma Tjänster'!$A28,0)</f>
        <v>0</v>
      </c>
      <c r="CG24" s="26">
        <f t="shared" si="34"/>
        <v>0</v>
      </c>
      <c r="CH24" s="10">
        <f t="shared" si="35"/>
        <v>0</v>
      </c>
      <c r="CI24" s="32"/>
      <c r="CJ24" s="23">
        <f>IF(CI24="x",'Gemensamma Tjänster'!$A28,0)</f>
        <v>0</v>
      </c>
      <c r="CK24" s="26">
        <f t="shared" si="36"/>
        <v>0</v>
      </c>
      <c r="CL24" s="10">
        <f t="shared" si="93"/>
        <v>0</v>
      </c>
      <c r="CM24" s="32"/>
      <c r="CN24" s="23">
        <f>IF(CM24="x",'Gemensamma Tjänster'!$A28,0)</f>
        <v>0</v>
      </c>
      <c r="CO24" s="26">
        <f t="shared" si="37"/>
        <v>0</v>
      </c>
      <c r="CP24" s="10">
        <f t="shared" si="38"/>
        <v>0</v>
      </c>
      <c r="CQ24" s="261"/>
      <c r="CR24" s="262">
        <f>IF(CQ24="x",'Gemensamma Tjänster'!$A28,0)</f>
        <v>0</v>
      </c>
      <c r="CS24" s="263">
        <f t="shared" si="39"/>
        <v>0</v>
      </c>
      <c r="CT24" s="264">
        <f t="shared" si="40"/>
        <v>0</v>
      </c>
      <c r="CU24" s="32" t="s">
        <v>33</v>
      </c>
      <c r="CV24" s="23">
        <f>IF(CU24="x",'Gemensamma Tjänster'!$A28,0)</f>
        <v>279441</v>
      </c>
      <c r="CW24" s="26">
        <f t="shared" si="41"/>
        <v>4.5091063646040937E-2</v>
      </c>
      <c r="CX24" s="10">
        <f t="shared" si="42"/>
        <v>219035.94459814354</v>
      </c>
      <c r="CY24" s="32" t="s">
        <v>33</v>
      </c>
      <c r="CZ24" s="23">
        <f>IF(CY24="x",'Gemensamma Tjänster'!$A28,0)</f>
        <v>279441</v>
      </c>
      <c r="DA24" s="26">
        <f t="shared" si="43"/>
        <v>2.8020079246885855E-2</v>
      </c>
      <c r="DB24" s="10">
        <f t="shared" si="44"/>
        <v>156842.20250098922</v>
      </c>
      <c r="DC24" s="32" t="s">
        <v>33</v>
      </c>
      <c r="DD24" s="23">
        <f>IF(DC24="x",'Gemensamma Tjänster'!$A28,0)</f>
        <v>279441</v>
      </c>
      <c r="DE24" s="26">
        <f t="shared" si="45"/>
        <v>2.6349673360079578E-2</v>
      </c>
      <c r="DF24" s="10">
        <f t="shared" si="46"/>
        <v>0</v>
      </c>
      <c r="DG24" s="32" t="s">
        <v>33</v>
      </c>
      <c r="DH24" s="23">
        <f>IF(DG24="x",'Gemensamma Tjänster'!$A28,0)</f>
        <v>279441</v>
      </c>
      <c r="DI24" s="26">
        <f t="shared" si="47"/>
        <v>2.6349673360079578E-2</v>
      </c>
      <c r="DJ24" s="10">
        <f t="shared" si="48"/>
        <v>0</v>
      </c>
      <c r="DK24" s="32" t="s">
        <v>33</v>
      </c>
      <c r="DL24" s="23">
        <f>IF(DK24="x",'Gemensamma Tjänster'!$A28,0)</f>
        <v>279441</v>
      </c>
      <c r="DM24" s="26">
        <f t="shared" si="49"/>
        <v>2.6349673360079578E-2</v>
      </c>
      <c r="DN24" s="10">
        <f t="shared" si="50"/>
        <v>0</v>
      </c>
      <c r="DO24" s="32" t="s">
        <v>33</v>
      </c>
      <c r="DP24" s="23">
        <f>IF(DO24="x",'Gemensamma Tjänster'!$A28,0)</f>
        <v>279441</v>
      </c>
      <c r="DQ24" s="26">
        <f t="shared" si="51"/>
        <v>2.6349673360079578E-2</v>
      </c>
      <c r="DR24" s="10">
        <f t="shared" si="52"/>
        <v>0</v>
      </c>
      <c r="DS24" s="32" t="s">
        <v>33</v>
      </c>
      <c r="DT24" s="23">
        <f>IF(DS24="x",'Gemensamma Tjänster'!$A28,0)</f>
        <v>279441</v>
      </c>
      <c r="DU24" s="26">
        <f t="shared" si="53"/>
        <v>2.6349673360079578E-2</v>
      </c>
      <c r="DV24" s="10">
        <f t="shared" si="54"/>
        <v>0</v>
      </c>
      <c r="DW24" s="32" t="s">
        <v>33</v>
      </c>
      <c r="DX24" s="23">
        <f>IF(DW24="x",'Gemensamma Tjänster'!$A28,0)</f>
        <v>279441</v>
      </c>
      <c r="DY24" s="26">
        <f t="shared" si="55"/>
        <v>2.6349673360079578E-2</v>
      </c>
      <c r="DZ24" s="10">
        <f t="shared" si="56"/>
        <v>0</v>
      </c>
      <c r="EA24" s="32" t="s">
        <v>33</v>
      </c>
      <c r="EB24" s="23">
        <f>IF(EA24="x",'Gemensamma Tjänster'!$A28,0)</f>
        <v>279441</v>
      </c>
      <c r="EC24" s="26">
        <f t="shared" si="57"/>
        <v>2.6349673360079578E-2</v>
      </c>
      <c r="ED24" s="10">
        <f t="shared" si="58"/>
        <v>0</v>
      </c>
      <c r="EE24" s="32" t="s">
        <v>33</v>
      </c>
      <c r="EF24" s="23">
        <f>IF(EE24="x",'Gemensamma Tjänster'!$A28,0)</f>
        <v>279441</v>
      </c>
      <c r="EG24" s="26">
        <f t="shared" si="59"/>
        <v>2.6349673360079578E-2</v>
      </c>
      <c r="EH24" s="10">
        <f t="shared" si="60"/>
        <v>0</v>
      </c>
      <c r="EI24" s="32" t="s">
        <v>33</v>
      </c>
      <c r="EJ24" s="23">
        <f>IF(EI24="x",'Gemensamma Tjänster'!$A28,0)</f>
        <v>279441</v>
      </c>
      <c r="EK24" s="26">
        <f t="shared" si="61"/>
        <v>2.6349673360079578E-2</v>
      </c>
      <c r="EL24" s="10">
        <f t="shared" si="62"/>
        <v>0</v>
      </c>
      <c r="EM24" s="32" t="s">
        <v>33</v>
      </c>
      <c r="EN24" s="23">
        <f>IF(EM24="x",'Gemensamma Tjänster'!$A28,0)</f>
        <v>279441</v>
      </c>
      <c r="EO24" s="26">
        <f t="shared" si="63"/>
        <v>2.6349673360079578E-2</v>
      </c>
      <c r="EP24" s="10">
        <f t="shared" si="64"/>
        <v>0</v>
      </c>
      <c r="EQ24" s="32" t="s">
        <v>33</v>
      </c>
      <c r="ER24" s="23">
        <f>IF(EQ24="x",'Gemensamma Tjänster'!$A28,0)</f>
        <v>279441</v>
      </c>
      <c r="ES24" s="26">
        <f t="shared" si="65"/>
        <v>2.6349673360079578E-2</v>
      </c>
      <c r="ET24" s="10">
        <f t="shared" si="66"/>
        <v>0</v>
      </c>
      <c r="EU24" s="32" t="s">
        <v>33</v>
      </c>
      <c r="EV24" s="23">
        <f>IF(EU24="x",'Gemensamma Tjänster'!$A28,0)</f>
        <v>279441</v>
      </c>
      <c r="EW24" s="26">
        <f t="shared" si="67"/>
        <v>2.6349673360079578E-2</v>
      </c>
      <c r="EX24" s="10">
        <f t="shared" si="68"/>
        <v>0</v>
      </c>
      <c r="EY24" s="32" t="s">
        <v>33</v>
      </c>
      <c r="EZ24" s="23">
        <f>IF(EY24="x",'Gemensamma Tjänster'!$A28,0)</f>
        <v>279441</v>
      </c>
      <c r="FA24" s="26">
        <f t="shared" si="69"/>
        <v>2.6349673360079578E-2</v>
      </c>
      <c r="FB24" s="10">
        <f t="shared" si="70"/>
        <v>0</v>
      </c>
      <c r="FC24" s="32" t="s">
        <v>33</v>
      </c>
      <c r="FD24" s="23">
        <f>IF(FC24="x",'Gemensamma Tjänster'!$A28,0)</f>
        <v>279441</v>
      </c>
      <c r="FE24" s="26">
        <f t="shared" si="71"/>
        <v>2.6349673360079578E-2</v>
      </c>
      <c r="FF24" s="10">
        <f t="shared" si="72"/>
        <v>0</v>
      </c>
      <c r="FG24" s="32" t="s">
        <v>33</v>
      </c>
      <c r="FH24" s="23">
        <f>IF(FG24="x",'Gemensamma Tjänster'!$A28,0)</f>
        <v>279441</v>
      </c>
      <c r="FI24" s="26">
        <f t="shared" si="73"/>
        <v>2.6349673360079578E-2</v>
      </c>
      <c r="FJ24" s="10">
        <f t="shared" si="74"/>
        <v>0</v>
      </c>
      <c r="FK24" s="32" t="s">
        <v>33</v>
      </c>
      <c r="FL24" s="23">
        <f>IF(FK24="x",'Gemensamma Tjänster'!$A28,0)</f>
        <v>279441</v>
      </c>
      <c r="FM24" s="26">
        <f t="shared" si="75"/>
        <v>2.6349673360079578E-2</v>
      </c>
      <c r="FN24" s="10">
        <f t="shared" si="76"/>
        <v>0</v>
      </c>
      <c r="FO24" s="32" t="s">
        <v>33</v>
      </c>
      <c r="FP24" s="23">
        <f>IF(FO24="x",'Gemensamma Tjänster'!$A28,0)</f>
        <v>279441</v>
      </c>
      <c r="FQ24" s="26">
        <f t="shared" si="77"/>
        <v>2.6349673360079578E-2</v>
      </c>
      <c r="FR24" s="10">
        <f t="shared" si="78"/>
        <v>0</v>
      </c>
      <c r="FS24" s="32" t="s">
        <v>33</v>
      </c>
      <c r="FT24" s="23">
        <f>IF(FS24="x",'Gemensamma Tjänster'!$A28,0)</f>
        <v>279441</v>
      </c>
      <c r="FU24" s="26">
        <f t="shared" si="79"/>
        <v>2.6349673360079578E-2</v>
      </c>
      <c r="FV24" s="10">
        <f t="shared" si="80"/>
        <v>0</v>
      </c>
      <c r="FW24" s="32" t="s">
        <v>33</v>
      </c>
      <c r="FX24" s="23">
        <f>IF(FW24="x",'Gemensamma Tjänster'!$A28,0)</f>
        <v>279441</v>
      </c>
      <c r="FY24" s="26">
        <f t="shared" si="81"/>
        <v>2.6349673360079578E-2</v>
      </c>
      <c r="FZ24" s="10">
        <f t="shared" si="82"/>
        <v>0</v>
      </c>
      <c r="GA24" s="32" t="s">
        <v>33</v>
      </c>
      <c r="GB24" s="23">
        <f>IF(GA24="x",'Gemensamma Tjänster'!$A28,0)</f>
        <v>279441</v>
      </c>
      <c r="GC24" s="26">
        <f t="shared" si="83"/>
        <v>2.6349673360079578E-2</v>
      </c>
      <c r="GD24" s="10">
        <f t="shared" si="84"/>
        <v>0</v>
      </c>
      <c r="GE24" s="32" t="s">
        <v>33</v>
      </c>
      <c r="GF24" s="23">
        <f>IF(GE24="x",'Gemensamma Tjänster'!$A28,0)</f>
        <v>279441</v>
      </c>
      <c r="GG24" s="26">
        <f t="shared" si="85"/>
        <v>2.6349673360079578E-2</v>
      </c>
      <c r="GH24" s="10">
        <f t="shared" si="86"/>
        <v>0</v>
      </c>
      <c r="GI24" s="32" t="s">
        <v>33</v>
      </c>
      <c r="GJ24" s="23">
        <f>IF(GI24="x",'Gemensamma Tjänster'!$A28,0)</f>
        <v>279441</v>
      </c>
      <c r="GK24" s="26">
        <f t="shared" si="87"/>
        <v>2.6349673360079578E-2</v>
      </c>
      <c r="GL24" s="10">
        <f t="shared" si="88"/>
        <v>0</v>
      </c>
      <c r="GM24" s="32" t="s">
        <v>33</v>
      </c>
      <c r="GN24" s="23">
        <f>IF(GM24="x",'Gemensamma Tjänster'!$A28,0)</f>
        <v>279441</v>
      </c>
      <c r="GO24" s="26">
        <f t="shared" si="89"/>
        <v>2.6349673360079578E-2</v>
      </c>
      <c r="GP24" s="10">
        <f t="shared" si="90"/>
        <v>0</v>
      </c>
    </row>
    <row r="25" spans="1:198" ht="15.75" thickBot="1" x14ac:dyDescent="0.3">
      <c r="A25" s="16" t="s">
        <v>27</v>
      </c>
      <c r="B25" s="20">
        <f t="shared" si="91"/>
        <v>4532718.3075439055</v>
      </c>
      <c r="C25" s="158" t="s">
        <v>33</v>
      </c>
      <c r="D25" s="25">
        <f>IF(C25="x",'Gemensamma Tjänster'!$A29,0)</f>
        <v>248591</v>
      </c>
      <c r="E25" s="28">
        <f t="shared" si="0"/>
        <v>2.3792653776119867E-2</v>
      </c>
      <c r="F25" s="12">
        <f t="shared" si="1"/>
        <v>39559.677939600006</v>
      </c>
      <c r="G25" s="34"/>
      <c r="H25" s="25">
        <f>IF(G25="x",'Gemensamma Tjänster'!$A29,0)</f>
        <v>0</v>
      </c>
      <c r="I25" s="28">
        <f t="shared" si="2"/>
        <v>0</v>
      </c>
      <c r="J25" s="12">
        <f t="shared" si="3"/>
        <v>0</v>
      </c>
      <c r="K25" s="34" t="s">
        <v>33</v>
      </c>
      <c r="L25" s="25">
        <f>IF(K25="x",'Gemensamma Tjänster'!$A29,0)</f>
        <v>248591</v>
      </c>
      <c r="M25" s="28">
        <f t="shared" si="4"/>
        <v>2.3576344123141635E-2</v>
      </c>
      <c r="N25" s="12">
        <f t="shared" si="5"/>
        <v>39559.677939600006</v>
      </c>
      <c r="O25" s="267" t="s">
        <v>33</v>
      </c>
      <c r="P25" s="268">
        <f>IF(O25="x",'Gemensamma Tjänster'!$A29,0)</f>
        <v>248591</v>
      </c>
      <c r="Q25" s="269">
        <f t="shared" si="6"/>
        <v>3.9307113516918638E-2</v>
      </c>
      <c r="R25" s="270">
        <f t="shared" si="7"/>
        <v>39559.677939600006</v>
      </c>
      <c r="S25" s="34"/>
      <c r="T25" s="25">
        <f>IF(S25="x",'Gemensamma Tjänster'!$A29,0)</f>
        <v>0</v>
      </c>
      <c r="U25" s="28">
        <f t="shared" si="8"/>
        <v>0</v>
      </c>
      <c r="V25" s="12">
        <f t="shared" si="9"/>
        <v>0</v>
      </c>
      <c r="W25" s="34" t="s">
        <v>33</v>
      </c>
      <c r="X25" s="25">
        <f>IF(W25="x",'Gemensamma Tjänster'!$A29,0)</f>
        <v>248591</v>
      </c>
      <c r="Y25" s="28">
        <f t="shared" si="10"/>
        <v>3.0844098036167316E-2</v>
      </c>
      <c r="Z25" s="12">
        <f t="shared" si="92"/>
        <v>291751.36941999994</v>
      </c>
      <c r="AA25" s="34"/>
      <c r="AB25" s="25">
        <f>IF(AA25="x",'Gemensamma Tjänster'!$A29,0)</f>
        <v>0</v>
      </c>
      <c r="AC25" s="28">
        <f t="shared" si="11"/>
        <v>0</v>
      </c>
      <c r="AD25" s="12">
        <f t="shared" si="12"/>
        <v>0</v>
      </c>
      <c r="AE25" s="34" t="s">
        <v>33</v>
      </c>
      <c r="AF25" s="25">
        <f>IF(AE25="x",'Gemensamma Tjänster'!$A29,0)</f>
        <v>248591</v>
      </c>
      <c r="AG25" s="28">
        <f t="shared" si="13"/>
        <v>2.3440696426993684E-2</v>
      </c>
      <c r="AH25" s="69">
        <v>53126</v>
      </c>
      <c r="AI25" s="34" t="s">
        <v>33</v>
      </c>
      <c r="AJ25" s="25">
        <f>IF(AI25="x",'Gemensamma Tjänster'!$A29,0)</f>
        <v>248591</v>
      </c>
      <c r="AK25" s="28">
        <f t="shared" si="14"/>
        <v>2.3440696426993684E-2</v>
      </c>
      <c r="AL25" s="69">
        <v>989449.65119999985</v>
      </c>
      <c r="AM25" s="34" t="s">
        <v>33</v>
      </c>
      <c r="AN25" s="25">
        <f>IF(AM25="x",'Gemensamma Tjänster'!$A29,0)</f>
        <v>248591</v>
      </c>
      <c r="AO25" s="28">
        <f t="shared" si="15"/>
        <v>2.3440696426993684E-2</v>
      </c>
      <c r="AP25" s="69">
        <v>1303723.5035000001</v>
      </c>
      <c r="AQ25" s="34" t="s">
        <v>33</v>
      </c>
      <c r="AR25" s="25">
        <f>IF(AQ25="x",'Gemensamma Tjänster'!$A29,0)</f>
        <v>248591</v>
      </c>
      <c r="AS25" s="28">
        <f t="shared" si="16"/>
        <v>2.3440696426993684E-2</v>
      </c>
      <c r="AT25" s="69">
        <f t="shared" si="17"/>
        <v>0</v>
      </c>
      <c r="AU25" s="34" t="s">
        <v>33</v>
      </c>
      <c r="AV25" s="25">
        <f>IF(AU25="x",'Gemensamma Tjänster'!$A29,0)</f>
        <v>248591</v>
      </c>
      <c r="AW25" s="28">
        <f t="shared" si="18"/>
        <v>2.3440696426993684E-2</v>
      </c>
      <c r="AX25" s="69">
        <v>771786.8499599999</v>
      </c>
      <c r="AY25" s="34" t="s">
        <v>33</v>
      </c>
      <c r="AZ25" s="25">
        <f>IF(AY25="x",'Gemensamma Tjänster'!$A29,0)</f>
        <v>248591</v>
      </c>
      <c r="BA25" s="28">
        <f t="shared" si="19"/>
        <v>3.1722059777957959E-2</v>
      </c>
      <c r="BB25" s="12">
        <f t="shared" si="20"/>
        <v>196541.44686426577</v>
      </c>
      <c r="BC25" s="34"/>
      <c r="BD25" s="25">
        <f>IF(BC25="x",'Gemensamma Tjänster'!$A29,0)</f>
        <v>0</v>
      </c>
      <c r="BE25" s="28">
        <f t="shared" si="21"/>
        <v>0</v>
      </c>
      <c r="BF25" s="12">
        <f t="shared" si="22"/>
        <v>0</v>
      </c>
      <c r="BG25" s="34" t="s">
        <v>33</v>
      </c>
      <c r="BH25" s="25">
        <f>IF(BG25="x",'Gemensamma Tjänster'!$A29,0)</f>
        <v>248591</v>
      </c>
      <c r="BI25" s="28">
        <f t="shared" si="23"/>
        <v>2.5145797293259366E-2</v>
      </c>
      <c r="BJ25" s="12">
        <f t="shared" si="24"/>
        <v>0</v>
      </c>
      <c r="BK25" s="34"/>
      <c r="BL25" s="25">
        <f>IF(BK25="x",'Gemensamma Tjänster'!$A29,0)</f>
        <v>0</v>
      </c>
      <c r="BM25" s="28">
        <f t="shared" si="25"/>
        <v>0</v>
      </c>
      <c r="BN25" s="12">
        <f t="shared" si="26"/>
        <v>0</v>
      </c>
      <c r="BO25" s="34"/>
      <c r="BP25" s="25">
        <f>IF(BO25="x",'Gemensamma Tjänster'!$A29,0)</f>
        <v>0</v>
      </c>
      <c r="BQ25" s="28">
        <f t="shared" si="27"/>
        <v>0</v>
      </c>
      <c r="BR25" s="12">
        <f t="shared" si="28"/>
        <v>0</v>
      </c>
      <c r="BS25" s="34" t="s">
        <v>33</v>
      </c>
      <c r="BT25" s="25">
        <f>IF(BS25="x",'Gemensamma Tjänster'!$A29,0)</f>
        <v>248591</v>
      </c>
      <c r="BU25" s="28">
        <f t="shared" si="29"/>
        <v>2.3876725554476827E-2</v>
      </c>
      <c r="BV25" s="12">
        <f t="shared" si="30"/>
        <v>213426.65533139362</v>
      </c>
      <c r="BW25" s="34"/>
      <c r="BX25" s="25">
        <f>IF(BW25="x",'Gemensamma Tjänster'!$A29,0)</f>
        <v>0</v>
      </c>
      <c r="BY25" s="28">
        <f t="shared" si="31"/>
        <v>0</v>
      </c>
      <c r="BZ25" s="69">
        <v>0</v>
      </c>
      <c r="CA25" s="34" t="s">
        <v>33</v>
      </c>
      <c r="CB25" s="25">
        <f>IF(CA25="x",'Gemensamma Tjänster'!$A29,0)</f>
        <v>248591</v>
      </c>
      <c r="CC25" s="28">
        <f t="shared" si="32"/>
        <v>2.3440696426993684E-2</v>
      </c>
      <c r="CD25" s="12">
        <f t="shared" si="33"/>
        <v>111856.27121327672</v>
      </c>
      <c r="CE25" s="34"/>
      <c r="CF25" s="25">
        <f>IF(CE25="x",'Gemensamma Tjänster'!$A29,0)</f>
        <v>0</v>
      </c>
      <c r="CG25" s="28">
        <f t="shared" si="34"/>
        <v>0</v>
      </c>
      <c r="CH25" s="12">
        <f t="shared" si="35"/>
        <v>0</v>
      </c>
      <c r="CI25" s="34" t="s">
        <v>33</v>
      </c>
      <c r="CJ25" s="25">
        <f>IF(CI25="x",'Gemensamma Tjänster'!$A29,0)</f>
        <v>248591</v>
      </c>
      <c r="CK25" s="28">
        <f t="shared" si="36"/>
        <v>2.4075066567160536E-2</v>
      </c>
      <c r="CL25" s="12">
        <f t="shared" si="93"/>
        <v>342850.54214320006</v>
      </c>
      <c r="CM25" s="34"/>
      <c r="CN25" s="25">
        <f>IF(CM25="x",'Gemensamma Tjänster'!$A29,0)</f>
        <v>0</v>
      </c>
      <c r="CO25" s="28">
        <f t="shared" si="37"/>
        <v>0</v>
      </c>
      <c r="CP25" s="12">
        <f t="shared" si="38"/>
        <v>0</v>
      </c>
      <c r="CQ25" s="267"/>
      <c r="CR25" s="268">
        <f>IF(CQ25="x",'Gemensamma Tjänster'!$A29,0)</f>
        <v>0</v>
      </c>
      <c r="CS25" s="269">
        <f t="shared" si="39"/>
        <v>0</v>
      </c>
      <c r="CT25" s="270">
        <f t="shared" si="40"/>
        <v>0</v>
      </c>
      <c r="CU25" s="34"/>
      <c r="CV25" s="25">
        <f>IF(CU25="x",'Gemensamma Tjänster'!$A29,0)</f>
        <v>0</v>
      </c>
      <c r="CW25" s="28">
        <f t="shared" si="41"/>
        <v>0</v>
      </c>
      <c r="CX25" s="12">
        <f t="shared" si="42"/>
        <v>0</v>
      </c>
      <c r="CY25" s="34" t="s">
        <v>33</v>
      </c>
      <c r="CZ25" s="25">
        <f>IF(CY25="x",'Gemensamma Tjänster'!$A29,0)</f>
        <v>248591</v>
      </c>
      <c r="DA25" s="28">
        <f t="shared" si="43"/>
        <v>2.4926691215901037E-2</v>
      </c>
      <c r="DB25" s="12">
        <f t="shared" si="44"/>
        <v>139526.98409296921</v>
      </c>
      <c r="DC25" s="34" t="s">
        <v>33</v>
      </c>
      <c r="DD25" s="25">
        <f>IF(DC25="x",'Gemensamma Tjänster'!$A29,0)</f>
        <v>248591</v>
      </c>
      <c r="DE25" s="28">
        <f t="shared" si="45"/>
        <v>2.3440696426993684E-2</v>
      </c>
      <c r="DF25" s="12">
        <f t="shared" si="46"/>
        <v>0</v>
      </c>
      <c r="DG25" s="34" t="s">
        <v>33</v>
      </c>
      <c r="DH25" s="25">
        <f>IF(DG25="x",'Gemensamma Tjänster'!$A29,0)</f>
        <v>248591</v>
      </c>
      <c r="DI25" s="28">
        <f t="shared" si="47"/>
        <v>2.3440696426993684E-2</v>
      </c>
      <c r="DJ25" s="12">
        <f t="shared" si="48"/>
        <v>0</v>
      </c>
      <c r="DK25" s="34" t="s">
        <v>33</v>
      </c>
      <c r="DL25" s="25">
        <f>IF(DK25="x",'Gemensamma Tjänster'!$A29,0)</f>
        <v>248591</v>
      </c>
      <c r="DM25" s="28">
        <f t="shared" si="49"/>
        <v>2.3440696426993684E-2</v>
      </c>
      <c r="DN25" s="12">
        <f t="shared" si="50"/>
        <v>0</v>
      </c>
      <c r="DO25" s="34" t="s">
        <v>33</v>
      </c>
      <c r="DP25" s="25">
        <f>IF(DO25="x",'Gemensamma Tjänster'!$A29,0)</f>
        <v>248591</v>
      </c>
      <c r="DQ25" s="28">
        <f t="shared" si="51"/>
        <v>2.3440696426993684E-2</v>
      </c>
      <c r="DR25" s="12">
        <f t="shared" si="52"/>
        <v>0</v>
      </c>
      <c r="DS25" s="34" t="s">
        <v>33</v>
      </c>
      <c r="DT25" s="25">
        <f>IF(DS25="x",'Gemensamma Tjänster'!$A29,0)</f>
        <v>248591</v>
      </c>
      <c r="DU25" s="28">
        <f t="shared" si="53"/>
        <v>2.3440696426993684E-2</v>
      </c>
      <c r="DV25" s="12">
        <f t="shared" si="54"/>
        <v>0</v>
      </c>
      <c r="DW25" s="34" t="s">
        <v>33</v>
      </c>
      <c r="DX25" s="25">
        <f>IF(DW25="x",'Gemensamma Tjänster'!$A29,0)</f>
        <v>248591</v>
      </c>
      <c r="DY25" s="28">
        <f t="shared" si="55"/>
        <v>2.3440696426993684E-2</v>
      </c>
      <c r="DZ25" s="12">
        <f t="shared" si="56"/>
        <v>0</v>
      </c>
      <c r="EA25" s="34" t="s">
        <v>33</v>
      </c>
      <c r="EB25" s="25">
        <f>IF(EA25="x",'Gemensamma Tjänster'!$A29,0)</f>
        <v>248591</v>
      </c>
      <c r="EC25" s="28">
        <f t="shared" si="57"/>
        <v>2.3440696426993684E-2</v>
      </c>
      <c r="ED25" s="12">
        <f t="shared" si="58"/>
        <v>0</v>
      </c>
      <c r="EE25" s="34" t="s">
        <v>33</v>
      </c>
      <c r="EF25" s="25">
        <f>IF(EE25="x",'Gemensamma Tjänster'!$A29,0)</f>
        <v>248591</v>
      </c>
      <c r="EG25" s="28">
        <f t="shared" si="59"/>
        <v>2.3440696426993684E-2</v>
      </c>
      <c r="EH25" s="12">
        <f t="shared" si="60"/>
        <v>0</v>
      </c>
      <c r="EI25" s="34" t="s">
        <v>33</v>
      </c>
      <c r="EJ25" s="25">
        <f>IF(EI25="x",'Gemensamma Tjänster'!$A29,0)</f>
        <v>248591</v>
      </c>
      <c r="EK25" s="28">
        <f t="shared" si="61"/>
        <v>2.3440696426993684E-2</v>
      </c>
      <c r="EL25" s="12">
        <f t="shared" si="62"/>
        <v>0</v>
      </c>
      <c r="EM25" s="34" t="s">
        <v>33</v>
      </c>
      <c r="EN25" s="25">
        <f>IF(EM25="x",'Gemensamma Tjänster'!$A29,0)</f>
        <v>248591</v>
      </c>
      <c r="EO25" s="28">
        <f t="shared" si="63"/>
        <v>2.3440696426993684E-2</v>
      </c>
      <c r="EP25" s="12">
        <f t="shared" si="64"/>
        <v>0</v>
      </c>
      <c r="EQ25" s="34" t="s">
        <v>33</v>
      </c>
      <c r="ER25" s="25">
        <f>IF(EQ25="x",'Gemensamma Tjänster'!$A29,0)</f>
        <v>248591</v>
      </c>
      <c r="ES25" s="28">
        <f t="shared" si="65"/>
        <v>2.3440696426993684E-2</v>
      </c>
      <c r="ET25" s="12">
        <f t="shared" si="66"/>
        <v>0</v>
      </c>
      <c r="EU25" s="34" t="s">
        <v>33</v>
      </c>
      <c r="EV25" s="25">
        <f>IF(EU25="x",'Gemensamma Tjänster'!$A29,0)</f>
        <v>248591</v>
      </c>
      <c r="EW25" s="28">
        <f t="shared" si="67"/>
        <v>2.3440696426993684E-2</v>
      </c>
      <c r="EX25" s="12">
        <f t="shared" si="68"/>
        <v>0</v>
      </c>
      <c r="EY25" s="34" t="s">
        <v>33</v>
      </c>
      <c r="EZ25" s="25">
        <f>IF(EY25="x",'Gemensamma Tjänster'!$A29,0)</f>
        <v>248591</v>
      </c>
      <c r="FA25" s="28">
        <f t="shared" si="69"/>
        <v>2.3440696426993684E-2</v>
      </c>
      <c r="FB25" s="12">
        <f t="shared" si="70"/>
        <v>0</v>
      </c>
      <c r="FC25" s="34" t="s">
        <v>33</v>
      </c>
      <c r="FD25" s="25">
        <f>IF(FC25="x",'Gemensamma Tjänster'!$A29,0)</f>
        <v>248591</v>
      </c>
      <c r="FE25" s="28">
        <f t="shared" si="71"/>
        <v>2.3440696426993684E-2</v>
      </c>
      <c r="FF25" s="12">
        <f t="shared" si="72"/>
        <v>0</v>
      </c>
      <c r="FG25" s="34" t="s">
        <v>33</v>
      </c>
      <c r="FH25" s="25">
        <f>IF(FG25="x",'Gemensamma Tjänster'!$A29,0)</f>
        <v>248591</v>
      </c>
      <c r="FI25" s="28">
        <f t="shared" si="73"/>
        <v>2.3440696426993684E-2</v>
      </c>
      <c r="FJ25" s="12">
        <f t="shared" si="74"/>
        <v>0</v>
      </c>
      <c r="FK25" s="34" t="s">
        <v>33</v>
      </c>
      <c r="FL25" s="25">
        <f>IF(FK25="x",'Gemensamma Tjänster'!$A29,0)</f>
        <v>248591</v>
      </c>
      <c r="FM25" s="28">
        <f t="shared" si="75"/>
        <v>2.3440696426993684E-2</v>
      </c>
      <c r="FN25" s="12">
        <f t="shared" si="76"/>
        <v>0</v>
      </c>
      <c r="FO25" s="34" t="s">
        <v>33</v>
      </c>
      <c r="FP25" s="25">
        <f>IF(FO25="x",'Gemensamma Tjänster'!$A29,0)</f>
        <v>248591</v>
      </c>
      <c r="FQ25" s="28">
        <f t="shared" si="77"/>
        <v>2.3440696426993684E-2</v>
      </c>
      <c r="FR25" s="12">
        <f t="shared" si="78"/>
        <v>0</v>
      </c>
      <c r="FS25" s="34" t="s">
        <v>33</v>
      </c>
      <c r="FT25" s="25">
        <f>IF(FS25="x",'Gemensamma Tjänster'!$A29,0)</f>
        <v>248591</v>
      </c>
      <c r="FU25" s="28">
        <f t="shared" si="79"/>
        <v>2.3440696426993684E-2</v>
      </c>
      <c r="FV25" s="12">
        <f t="shared" si="80"/>
        <v>0</v>
      </c>
      <c r="FW25" s="34" t="s">
        <v>33</v>
      </c>
      <c r="FX25" s="25">
        <f>IF(FW25="x",'Gemensamma Tjänster'!$A29,0)</f>
        <v>248591</v>
      </c>
      <c r="FY25" s="28">
        <f t="shared" si="81"/>
        <v>2.3440696426993684E-2</v>
      </c>
      <c r="FZ25" s="12">
        <f t="shared" si="82"/>
        <v>0</v>
      </c>
      <c r="GA25" s="34" t="s">
        <v>33</v>
      </c>
      <c r="GB25" s="25">
        <f>IF(GA25="x",'Gemensamma Tjänster'!$A29,0)</f>
        <v>248591</v>
      </c>
      <c r="GC25" s="28">
        <f t="shared" si="83"/>
        <v>2.3440696426993684E-2</v>
      </c>
      <c r="GD25" s="12">
        <f t="shared" si="84"/>
        <v>0</v>
      </c>
      <c r="GE25" s="34" t="s">
        <v>33</v>
      </c>
      <c r="GF25" s="25">
        <f>IF(GE25="x",'Gemensamma Tjänster'!$A29,0)</f>
        <v>248591</v>
      </c>
      <c r="GG25" s="28">
        <f t="shared" si="85"/>
        <v>2.3440696426993684E-2</v>
      </c>
      <c r="GH25" s="12">
        <f t="shared" si="86"/>
        <v>0</v>
      </c>
      <c r="GI25" s="34" t="s">
        <v>33</v>
      </c>
      <c r="GJ25" s="25">
        <f>IF(GI25="x",'Gemensamma Tjänster'!$A29,0)</f>
        <v>248591</v>
      </c>
      <c r="GK25" s="28">
        <f t="shared" si="87"/>
        <v>2.3440696426993684E-2</v>
      </c>
      <c r="GL25" s="12">
        <f t="shared" si="88"/>
        <v>0</v>
      </c>
      <c r="GM25" s="34" t="s">
        <v>33</v>
      </c>
      <c r="GN25" s="25">
        <f>IF(GM25="x",'Gemensamma Tjänster'!$A29,0)</f>
        <v>248591</v>
      </c>
      <c r="GO25" s="28">
        <f t="shared" si="89"/>
        <v>2.3440696426993684E-2</v>
      </c>
      <c r="GP25" s="12">
        <f t="shared" si="90"/>
        <v>0</v>
      </c>
    </row>
    <row r="26" spans="1:198" x14ac:dyDescent="0.25">
      <c r="A26" s="24"/>
      <c r="B26" s="24"/>
      <c r="C26" s="24"/>
      <c r="D26" s="24"/>
      <c r="E26" s="24"/>
      <c r="F26" s="290"/>
      <c r="G26" s="24"/>
      <c r="H26" s="24"/>
      <c r="I26" s="24"/>
      <c r="J26" s="290" t="s">
        <v>500</v>
      </c>
      <c r="K26" s="24"/>
      <c r="L26" s="24"/>
      <c r="M26" s="24"/>
      <c r="N26" s="290"/>
      <c r="O26" s="24"/>
      <c r="P26" s="24"/>
      <c r="Q26" s="24"/>
      <c r="R26" s="290"/>
      <c r="S26" s="24"/>
      <c r="T26" s="24"/>
      <c r="U26" s="24"/>
      <c r="V26" s="290"/>
      <c r="W26" s="24"/>
      <c r="X26" s="24"/>
      <c r="Y26" s="24"/>
      <c r="Z26" s="290" t="s">
        <v>462</v>
      </c>
      <c r="AA26" s="24"/>
      <c r="AB26" s="24"/>
      <c r="AC26" s="24"/>
      <c r="AD26" s="290"/>
      <c r="AE26" s="24"/>
      <c r="AF26" s="24"/>
      <c r="AG26" s="24"/>
      <c r="AH26" s="24" t="s">
        <v>581</v>
      </c>
      <c r="AI26" s="24"/>
      <c r="AJ26" s="24"/>
      <c r="AK26" s="24"/>
      <c r="AL26" s="24" t="s">
        <v>580</v>
      </c>
      <c r="AM26" s="24"/>
      <c r="AN26" s="24"/>
      <c r="AO26" s="24"/>
      <c r="AP26" s="24" t="s">
        <v>580</v>
      </c>
      <c r="AQ26" s="24"/>
      <c r="AR26" s="24"/>
      <c r="AS26" s="24"/>
      <c r="AT26" s="152" t="s">
        <v>441</v>
      </c>
      <c r="AU26" s="24"/>
      <c r="AV26" s="24"/>
      <c r="AW26" s="24"/>
      <c r="AX26" s="24" t="s">
        <v>583</v>
      </c>
      <c r="AY26" s="24"/>
      <c r="AZ26" s="24"/>
      <c r="BA26" s="24"/>
      <c r="BB26" s="290"/>
      <c r="BC26" s="24"/>
      <c r="BD26" s="24"/>
      <c r="BE26" s="24"/>
      <c r="BF26" s="24"/>
      <c r="BG26" s="24"/>
      <c r="BH26" s="24"/>
      <c r="BI26" s="24"/>
      <c r="BJ26" s="24" t="s">
        <v>333</v>
      </c>
      <c r="BK26" s="24"/>
      <c r="BL26" s="24"/>
      <c r="BM26" s="24"/>
      <c r="BN26" s="290"/>
      <c r="BO26" s="24"/>
      <c r="BP26" s="24"/>
      <c r="BQ26" s="24"/>
      <c r="BR26" s="290"/>
      <c r="BS26" s="24"/>
      <c r="BT26" s="24"/>
      <c r="BU26" s="24"/>
      <c r="BV26" s="290"/>
      <c r="BW26" s="24"/>
      <c r="BX26" s="24"/>
      <c r="BY26" s="24"/>
      <c r="BZ26" s="24"/>
      <c r="CA26" s="24"/>
      <c r="CB26" s="24"/>
      <c r="CC26" s="24"/>
      <c r="CD26" s="290"/>
      <c r="CE26" s="24"/>
      <c r="CF26" s="24"/>
      <c r="CG26" s="24"/>
      <c r="CH26" s="290"/>
      <c r="CI26" s="24"/>
      <c r="CJ26" s="24"/>
      <c r="CK26" s="24"/>
      <c r="CL26" s="290"/>
      <c r="CM26" s="24"/>
      <c r="CN26" s="24"/>
      <c r="CO26" s="24"/>
      <c r="CP26" s="290"/>
      <c r="CQ26" s="24"/>
      <c r="CR26" s="24"/>
      <c r="CS26" s="24"/>
      <c r="CT26" s="290" t="s">
        <v>553</v>
      </c>
      <c r="CU26" s="24"/>
      <c r="CV26" s="24"/>
      <c r="CW26" s="24"/>
      <c r="CX26" s="24" t="s">
        <v>494</v>
      </c>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row>
    <row r="27" spans="1:198" s="24" customFormat="1" ht="15.6" customHeight="1" x14ac:dyDescent="0.2">
      <c r="A27" s="24" t="s">
        <v>36</v>
      </c>
      <c r="F27" s="24" t="s">
        <v>62</v>
      </c>
      <c r="J27" s="24" t="s">
        <v>62</v>
      </c>
      <c r="N27" s="24" t="s">
        <v>62</v>
      </c>
      <c r="R27" s="24" t="s">
        <v>62</v>
      </c>
      <c r="V27" s="191" t="s">
        <v>62</v>
      </c>
      <c r="Z27" s="191" t="s">
        <v>62</v>
      </c>
      <c r="AD27" s="24" t="s">
        <v>62</v>
      </c>
      <c r="AH27" s="160" t="s">
        <v>217</v>
      </c>
      <c r="AI27" s="176"/>
      <c r="AJ27" s="176"/>
      <c r="AK27" s="176"/>
      <c r="AL27" s="160" t="s">
        <v>388</v>
      </c>
      <c r="AM27" s="176"/>
      <c r="AN27" s="176"/>
      <c r="AO27" s="176"/>
      <c r="AP27" s="160" t="s">
        <v>119</v>
      </c>
      <c r="AT27" s="24" t="s">
        <v>97</v>
      </c>
      <c r="AX27" s="24" t="s">
        <v>584</v>
      </c>
      <c r="BB27" s="24" t="s">
        <v>62</v>
      </c>
      <c r="BF27" s="24" t="s">
        <v>62</v>
      </c>
      <c r="BJ27" s="24" t="s">
        <v>62</v>
      </c>
      <c r="BN27" s="24" t="s">
        <v>62</v>
      </c>
      <c r="BR27" s="24" t="s">
        <v>62</v>
      </c>
      <c r="BV27" s="24" t="s">
        <v>311</v>
      </c>
      <c r="BZ27" s="24" t="s">
        <v>290</v>
      </c>
      <c r="CD27" s="24" t="s">
        <v>62</v>
      </c>
      <c r="CH27" s="24" t="s">
        <v>62</v>
      </c>
      <c r="CL27" s="24" t="s">
        <v>62</v>
      </c>
      <c r="CP27" s="24" t="s">
        <v>62</v>
      </c>
      <c r="CT27" s="24" t="s">
        <v>62</v>
      </c>
      <c r="CX27" s="24" t="s">
        <v>62</v>
      </c>
      <c r="DB27" s="24" t="s">
        <v>62</v>
      </c>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6"/>
      <c r="GM27" s="176"/>
      <c r="GN27" s="176"/>
      <c r="GO27" s="176"/>
      <c r="GP27" s="176"/>
    </row>
    <row r="28" spans="1:198" x14ac:dyDescent="0.25">
      <c r="A28" s="24" t="s">
        <v>37</v>
      </c>
      <c r="B28" s="24"/>
      <c r="C28" s="24"/>
      <c r="D28" s="24"/>
      <c r="E28" s="24"/>
      <c r="F28" s="24" t="s">
        <v>63</v>
      </c>
      <c r="G28" s="24"/>
      <c r="H28" s="24"/>
      <c r="I28" s="24"/>
      <c r="J28" s="24" t="s">
        <v>63</v>
      </c>
      <c r="K28" s="24" t="s">
        <v>35</v>
      </c>
      <c r="L28" s="24"/>
      <c r="M28" s="24"/>
      <c r="N28" s="24" t="s">
        <v>63</v>
      </c>
      <c r="O28" s="24"/>
      <c r="P28" s="24"/>
      <c r="Q28" s="24"/>
      <c r="R28" s="24" t="s">
        <v>63</v>
      </c>
      <c r="S28" s="24"/>
      <c r="T28" s="24"/>
      <c r="U28" s="24"/>
      <c r="V28" s="24" t="s">
        <v>63</v>
      </c>
      <c r="W28" s="24"/>
      <c r="X28" s="24"/>
      <c r="Y28" s="24"/>
      <c r="Z28" s="24" t="s">
        <v>63</v>
      </c>
      <c r="AA28" s="24"/>
      <c r="AB28" s="24"/>
      <c r="AC28" s="24"/>
      <c r="AD28" s="24" t="s">
        <v>63</v>
      </c>
      <c r="AE28" s="24"/>
      <c r="AF28" s="24"/>
      <c r="AG28" s="24"/>
      <c r="AH28" s="24" t="s">
        <v>38</v>
      </c>
      <c r="AI28" s="176"/>
      <c r="AJ28" s="176"/>
      <c r="AK28" s="176"/>
      <c r="AL28" s="160" t="s">
        <v>230</v>
      </c>
      <c r="AM28" s="176"/>
      <c r="AN28" s="176"/>
      <c r="AO28" s="176"/>
      <c r="AP28" s="160" t="s">
        <v>555</v>
      </c>
      <c r="AQ28" s="24"/>
      <c r="AR28" s="24"/>
      <c r="AS28" s="24"/>
      <c r="AT28" s="24" t="s">
        <v>34</v>
      </c>
      <c r="AU28" s="24"/>
      <c r="AV28" s="24"/>
      <c r="AW28" s="24"/>
      <c r="AX28" s="24"/>
      <c r="AY28" s="24"/>
      <c r="AZ28" s="24"/>
      <c r="BA28" s="24"/>
      <c r="BB28" s="24" t="s">
        <v>63</v>
      </c>
      <c r="BC28" s="24"/>
      <c r="BD28" s="24"/>
      <c r="BE28" s="24"/>
      <c r="BF28" s="24" t="s">
        <v>63</v>
      </c>
      <c r="BG28" s="24"/>
      <c r="BH28" s="24"/>
      <c r="BI28" s="24"/>
      <c r="BJ28" s="24" t="s">
        <v>63</v>
      </c>
      <c r="BK28" s="24"/>
      <c r="BL28" s="24"/>
      <c r="BM28" s="24"/>
      <c r="BN28" s="24" t="s">
        <v>63</v>
      </c>
      <c r="BO28" s="24"/>
      <c r="BP28" s="24"/>
      <c r="BQ28" s="24"/>
      <c r="BR28" s="24" t="s">
        <v>63</v>
      </c>
      <c r="BS28" s="24"/>
      <c r="BT28" s="24"/>
      <c r="BU28" s="24"/>
      <c r="BV28" s="24" t="s">
        <v>63</v>
      </c>
      <c r="BW28" s="24"/>
      <c r="BX28" s="24"/>
      <c r="BY28" s="24"/>
      <c r="BZ28" s="24"/>
      <c r="CA28" s="24"/>
      <c r="CB28" s="24"/>
      <c r="CC28" s="24"/>
      <c r="CD28" s="24" t="s">
        <v>63</v>
      </c>
      <c r="CE28" s="24"/>
      <c r="CF28" s="24"/>
      <c r="CG28" s="24"/>
      <c r="CH28" s="24" t="s">
        <v>63</v>
      </c>
      <c r="CI28" s="24"/>
      <c r="CJ28" s="24"/>
      <c r="CK28" s="24"/>
      <c r="CL28" s="24" t="s">
        <v>63</v>
      </c>
      <c r="CM28" s="24"/>
      <c r="CN28" s="24"/>
      <c r="CO28" s="24"/>
      <c r="CP28" s="24" t="s">
        <v>63</v>
      </c>
      <c r="CQ28" s="24"/>
      <c r="CR28" s="24"/>
      <c r="CS28" s="24"/>
      <c r="CT28" s="24" t="s">
        <v>63</v>
      </c>
      <c r="CU28" s="24"/>
      <c r="CV28" s="24"/>
      <c r="CW28" s="24"/>
      <c r="CX28" s="24" t="s">
        <v>63</v>
      </c>
      <c r="CY28" s="24"/>
      <c r="CZ28" s="24"/>
      <c r="DA28" s="24"/>
      <c r="DB28" s="24" t="s">
        <v>63</v>
      </c>
      <c r="DC28" s="24"/>
      <c r="DD28" s="24"/>
      <c r="DE28" s="24"/>
      <c r="DF28" s="24"/>
      <c r="DG28" s="24"/>
      <c r="DH28" s="24"/>
      <c r="DI28" s="24"/>
      <c r="DJ28" s="24"/>
      <c r="DK28" s="24"/>
      <c r="DL28" s="24"/>
      <c r="DM28" s="24"/>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c r="FO28" s="176"/>
      <c r="FP28" s="176"/>
      <c r="FQ28" s="176"/>
      <c r="FR28" s="176"/>
      <c r="FS28" s="176"/>
      <c r="FT28" s="176"/>
      <c r="FU28" s="176"/>
      <c r="FV28" s="176"/>
      <c r="FW28" s="176"/>
      <c r="FX28" s="176"/>
      <c r="FY28" s="176"/>
      <c r="FZ28" s="176"/>
      <c r="GA28" s="176"/>
      <c r="GB28" s="176"/>
      <c r="GC28" s="176"/>
      <c r="GD28" s="176"/>
      <c r="GE28" s="176"/>
      <c r="GF28" s="176"/>
      <c r="GG28" s="176"/>
      <c r="GH28" s="176"/>
      <c r="GI28" s="176"/>
      <c r="GJ28" s="176"/>
      <c r="GK28" s="176"/>
      <c r="GL28" s="176"/>
      <c r="GM28" s="176"/>
      <c r="GN28" s="176"/>
      <c r="GO28" s="176"/>
      <c r="GP28" s="176"/>
    </row>
    <row r="29" spans="1:198" x14ac:dyDescent="0.25">
      <c r="A29" s="24" t="s">
        <v>279</v>
      </c>
      <c r="B29" s="24"/>
      <c r="C29" s="24"/>
      <c r="D29" s="24"/>
      <c r="E29" s="24"/>
      <c r="F29" s="24" t="s">
        <v>32</v>
      </c>
      <c r="G29" s="24"/>
      <c r="H29" s="24"/>
      <c r="I29" s="24"/>
      <c r="J29" s="24" t="s">
        <v>32</v>
      </c>
      <c r="K29" s="24"/>
      <c r="L29" s="24"/>
      <c r="M29" s="24"/>
      <c r="N29" s="24" t="s">
        <v>32</v>
      </c>
      <c r="O29" s="24"/>
      <c r="P29" s="24"/>
      <c r="Q29" s="24"/>
      <c r="R29" s="24" t="s">
        <v>32</v>
      </c>
      <c r="S29" s="24"/>
      <c r="T29" s="24"/>
      <c r="U29" s="24"/>
      <c r="V29" s="24" t="s">
        <v>477</v>
      </c>
      <c r="W29" s="24"/>
      <c r="X29" s="24"/>
      <c r="Y29" s="24"/>
      <c r="Z29" s="24" t="s">
        <v>32</v>
      </c>
      <c r="AA29" s="24"/>
      <c r="AB29" s="24"/>
      <c r="AC29" s="24"/>
      <c r="AD29" s="24" t="s">
        <v>32</v>
      </c>
      <c r="AE29" s="24"/>
      <c r="AF29" s="24"/>
      <c r="AG29" s="24"/>
      <c r="AH29" s="24" t="s">
        <v>447</v>
      </c>
      <c r="AI29" s="24"/>
      <c r="AJ29" s="24"/>
      <c r="AK29" s="24"/>
      <c r="AL29" s="24" t="s">
        <v>387</v>
      </c>
      <c r="AM29" s="24"/>
      <c r="AN29" s="24"/>
      <c r="AO29" s="24"/>
      <c r="AP29" s="24" t="s">
        <v>372</v>
      </c>
      <c r="AQ29" s="24"/>
      <c r="AR29" s="24"/>
      <c r="AS29" s="24"/>
      <c r="AT29" s="24" t="s">
        <v>356</v>
      </c>
      <c r="AU29" s="24"/>
      <c r="AV29" s="24"/>
      <c r="AW29" s="24"/>
      <c r="AX29" s="24" t="s">
        <v>373</v>
      </c>
      <c r="AY29" s="24"/>
      <c r="AZ29" s="24"/>
      <c r="BA29" s="24"/>
      <c r="BB29" s="24" t="s">
        <v>32</v>
      </c>
      <c r="BC29" s="24"/>
      <c r="BD29" s="24"/>
      <c r="BE29" s="24"/>
      <c r="BF29" s="24" t="s">
        <v>32</v>
      </c>
      <c r="BG29" s="24"/>
      <c r="BH29" s="24"/>
      <c r="BI29" s="24"/>
      <c r="BJ29" s="24" t="s">
        <v>333</v>
      </c>
      <c r="BK29" s="24"/>
      <c r="BL29" s="24"/>
      <c r="BM29" s="24"/>
      <c r="BN29" s="24" t="s">
        <v>475</v>
      </c>
      <c r="BO29" s="24"/>
      <c r="BP29" s="24"/>
      <c r="BQ29" s="24"/>
      <c r="BR29" s="24" t="s">
        <v>476</v>
      </c>
      <c r="BS29" s="24"/>
      <c r="BT29" s="24"/>
      <c r="BU29" s="24"/>
      <c r="BV29" s="24" t="s">
        <v>478</v>
      </c>
      <c r="BW29" s="24"/>
      <c r="BX29" s="24"/>
      <c r="BY29" s="24"/>
      <c r="BZ29" s="24" t="s">
        <v>418</v>
      </c>
      <c r="CA29" s="24"/>
      <c r="CB29" s="24"/>
      <c r="CC29" s="24"/>
      <c r="CD29" s="24" t="s">
        <v>32</v>
      </c>
      <c r="CE29" s="24"/>
      <c r="CF29" s="24"/>
      <c r="CG29" s="24"/>
      <c r="CH29" s="24" t="s">
        <v>32</v>
      </c>
      <c r="CI29" s="24"/>
      <c r="CJ29" s="24"/>
      <c r="CK29" s="24"/>
      <c r="CL29" s="24" t="s">
        <v>32</v>
      </c>
      <c r="CM29" s="24"/>
      <c r="CN29" s="24"/>
      <c r="CO29" s="24"/>
      <c r="CP29" s="24" t="s">
        <v>597</v>
      </c>
      <c r="CQ29" s="24"/>
      <c r="CR29" s="24"/>
      <c r="CS29" s="24"/>
      <c r="CT29" s="24" t="s">
        <v>597</v>
      </c>
      <c r="CU29" s="24"/>
      <c r="CV29" s="24"/>
      <c r="CW29" s="24"/>
      <c r="CX29" s="24" t="s">
        <v>495</v>
      </c>
      <c r="CY29" s="24"/>
      <c r="CZ29" s="24"/>
      <c r="DA29" s="24"/>
      <c r="DB29" s="24" t="s">
        <v>32</v>
      </c>
      <c r="DC29" s="24"/>
      <c r="DD29" s="24"/>
      <c r="DE29" s="24"/>
      <c r="DF29" s="24" t="s">
        <v>502</v>
      </c>
      <c r="DG29" s="24"/>
      <c r="DH29" s="24"/>
      <c r="DI29" s="24"/>
      <c r="DJ29" s="24" t="s">
        <v>502</v>
      </c>
      <c r="DK29" s="24"/>
      <c r="DL29" s="24"/>
      <c r="DM29" s="24"/>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6"/>
      <c r="GM29" s="176"/>
      <c r="GN29" s="176"/>
      <c r="GO29" s="176"/>
      <c r="GP29" s="176"/>
    </row>
    <row r="30" spans="1:198" x14ac:dyDescent="0.25">
      <c r="A30" s="24"/>
      <c r="B30" s="24"/>
      <c r="C30" s="24"/>
      <c r="D30" s="24"/>
      <c r="E30" s="24"/>
      <c r="F30" s="24"/>
      <c r="G30" s="24"/>
      <c r="H30" s="24"/>
      <c r="I30" s="24"/>
      <c r="J30" s="176"/>
      <c r="O30" s="24"/>
      <c r="P30" s="24"/>
      <c r="Q30" s="24"/>
      <c r="R30" s="176"/>
      <c r="S30" s="24"/>
      <c r="T30" s="24"/>
      <c r="U30" s="24"/>
      <c r="V30" s="24"/>
      <c r="W30" s="24"/>
      <c r="X30" s="24"/>
      <c r="Y30" s="24"/>
      <c r="Z30" s="22"/>
      <c r="AA30" s="24"/>
      <c r="AB30" s="24"/>
      <c r="AC30" s="24"/>
      <c r="AD30" s="24"/>
      <c r="AE30" s="24"/>
      <c r="AF30" s="24"/>
      <c r="AG30" s="24"/>
      <c r="AH30" s="24"/>
      <c r="AI30" s="24"/>
      <c r="AJ30" s="24"/>
      <c r="AK30" s="24"/>
      <c r="AM30" s="24"/>
      <c r="AN30" s="24"/>
      <c r="AO30" s="24"/>
      <c r="AQ30" s="24"/>
      <c r="AR30" s="24"/>
      <c r="AS30" s="24"/>
      <c r="AT30" s="24"/>
      <c r="AU30" s="24"/>
      <c r="AV30" s="24"/>
      <c r="AW30" s="24"/>
      <c r="AX30" s="22"/>
      <c r="AY30" s="24"/>
      <c r="AZ30" s="24"/>
      <c r="BA30" s="24"/>
      <c r="BC30" s="24"/>
      <c r="BD30" s="24"/>
      <c r="BE30" s="24"/>
      <c r="BF30" s="24"/>
      <c r="BG30" s="24"/>
      <c r="BH30" s="24"/>
      <c r="BI30" s="24"/>
      <c r="BJ30" s="160"/>
      <c r="BK30" s="24"/>
      <c r="BL30" s="24"/>
      <c r="BM30" s="24"/>
      <c r="BN30" s="24"/>
      <c r="BO30" s="24"/>
      <c r="BP30" s="24"/>
      <c r="BQ30" s="24"/>
      <c r="BR30" s="24"/>
      <c r="BS30" s="24"/>
      <c r="BT30" s="24"/>
      <c r="BU30" s="24"/>
      <c r="BV30" s="24"/>
      <c r="BW30" s="24"/>
      <c r="BX30" s="24"/>
      <c r="BY30" s="24"/>
      <c r="BZ30" s="66"/>
      <c r="CA30" s="24"/>
      <c r="CB30" s="24"/>
      <c r="CC30" s="24"/>
      <c r="CD30" s="24"/>
      <c r="CE30" s="24"/>
      <c r="CF30" s="24"/>
      <c r="CG30" s="24"/>
      <c r="CH30" s="24"/>
      <c r="CI30" s="24"/>
      <c r="CJ30" s="24"/>
      <c r="CK30" s="24"/>
      <c r="CM30" s="24"/>
      <c r="CN30" s="24"/>
      <c r="CO30" s="24"/>
      <c r="CP30" s="24"/>
      <c r="CQ30" s="24"/>
      <c r="CR30" s="24"/>
      <c r="CS30" s="24"/>
      <c r="CT30" s="277"/>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row>
    <row r="31" spans="1:198" hidden="1" outlineLevel="1" x14ac:dyDescent="0.25">
      <c r="A31" s="5" t="s">
        <v>64</v>
      </c>
      <c r="J31" s="176"/>
      <c r="K31" s="24"/>
      <c r="L31" s="24"/>
      <c r="M31" s="24"/>
      <c r="N31" s="24"/>
      <c r="O31" s="24"/>
      <c r="P31" s="24"/>
      <c r="Q31" s="24"/>
      <c r="R31" s="66"/>
      <c r="S31" s="24"/>
      <c r="T31" s="24"/>
      <c r="U31" s="24"/>
      <c r="V31" s="24"/>
      <c r="W31" s="24"/>
      <c r="X31" s="24"/>
      <c r="Y31" s="24"/>
      <c r="Z31" s="66"/>
      <c r="AA31" s="24"/>
      <c r="AB31" s="24"/>
      <c r="AC31" s="24"/>
      <c r="AD31" s="24"/>
      <c r="AE31" s="24"/>
      <c r="AF31" s="24"/>
      <c r="AG31" s="24"/>
      <c r="AH31" s="66"/>
      <c r="AI31" s="24"/>
      <c r="AJ31" s="24"/>
      <c r="AK31" s="24"/>
      <c r="AL31" s="160"/>
      <c r="AM31" s="24"/>
      <c r="AN31" s="24"/>
      <c r="AO31" s="24"/>
      <c r="AP31" s="66"/>
      <c r="AQ31" s="24"/>
      <c r="AR31" s="24"/>
      <c r="AS31" s="24"/>
      <c r="AT31" s="66"/>
      <c r="AU31" s="24"/>
      <c r="AV31" s="24"/>
      <c r="AW31" s="24"/>
      <c r="AX31" s="24"/>
      <c r="AY31" s="24"/>
      <c r="AZ31" s="24"/>
      <c r="BA31" s="24"/>
      <c r="BB31" s="24"/>
      <c r="BC31" s="24"/>
      <c r="BD31" s="24"/>
      <c r="BE31" s="24"/>
      <c r="BF31" s="66"/>
      <c r="BG31" s="24"/>
      <c r="BH31" s="24"/>
      <c r="BI31" s="24"/>
      <c r="BJ31" s="24"/>
      <c r="BK31" s="24"/>
      <c r="BL31" s="24"/>
      <c r="BM31" s="24"/>
      <c r="BN31" s="66"/>
      <c r="BO31" s="24"/>
      <c r="BP31" s="24"/>
      <c r="BR31" s="24"/>
      <c r="BZ31" s="66"/>
      <c r="CD31" s="66"/>
      <c r="CL31" s="22"/>
    </row>
    <row r="32" spans="1:198" hidden="1" outlineLevel="1" x14ac:dyDescent="0.25">
      <c r="A32" s="6" t="s">
        <v>523</v>
      </c>
      <c r="C32" s="24"/>
      <c r="D32" s="24"/>
      <c r="E32" s="24"/>
      <c r="F32" s="168" t="s">
        <v>242</v>
      </c>
      <c r="G32" s="24"/>
      <c r="H32" s="24"/>
      <c r="I32" s="24"/>
      <c r="J32" s="168" t="s">
        <v>242</v>
      </c>
      <c r="K32" s="24"/>
      <c r="L32" s="24"/>
      <c r="M32" s="24"/>
      <c r="N32" s="168" t="s">
        <v>242</v>
      </c>
      <c r="O32" s="24"/>
      <c r="P32" s="24"/>
      <c r="Q32" s="24"/>
      <c r="R32" s="168" t="s">
        <v>242</v>
      </c>
      <c r="S32" s="24"/>
      <c r="T32" s="24"/>
      <c r="U32" s="24"/>
      <c r="V32" s="168" t="s">
        <v>242</v>
      </c>
      <c r="W32" s="24"/>
      <c r="X32" s="24"/>
      <c r="Y32" s="24"/>
      <c r="Z32" s="168" t="s">
        <v>242</v>
      </c>
      <c r="AA32" s="24"/>
      <c r="AB32" s="24"/>
      <c r="AC32" s="24"/>
      <c r="AD32" s="168" t="s">
        <v>242</v>
      </c>
      <c r="AE32" s="24"/>
      <c r="AF32" s="24"/>
      <c r="AG32" s="24"/>
      <c r="AH32" s="168" t="s">
        <v>242</v>
      </c>
      <c r="AI32" s="24"/>
      <c r="AJ32" s="24"/>
      <c r="AK32" s="24"/>
      <c r="AL32" s="168" t="s">
        <v>242</v>
      </c>
      <c r="AM32" s="24"/>
      <c r="AN32" s="24"/>
      <c r="AO32" s="24"/>
      <c r="AP32" s="168" t="s">
        <v>242</v>
      </c>
      <c r="AQ32" s="24"/>
      <c r="AR32" s="24"/>
      <c r="AS32" s="24"/>
      <c r="AT32" s="168" t="s">
        <v>242</v>
      </c>
      <c r="AU32" s="24"/>
      <c r="AV32" s="24"/>
      <c r="AW32" s="24"/>
      <c r="AX32" s="168" t="s">
        <v>242</v>
      </c>
      <c r="AY32" s="24"/>
      <c r="AZ32" s="24"/>
      <c r="BA32" s="24"/>
      <c r="BB32" s="168" t="s">
        <v>242</v>
      </c>
      <c r="BC32" s="24"/>
      <c r="BD32" s="24"/>
      <c r="BE32" s="24"/>
      <c r="BF32" s="168" t="s">
        <v>242</v>
      </c>
      <c r="BG32" s="24"/>
      <c r="BH32" s="24"/>
      <c r="BI32" s="24"/>
      <c r="BJ32" s="168" t="s">
        <v>242</v>
      </c>
      <c r="BK32" s="24"/>
      <c r="BL32" s="24"/>
      <c r="BM32" s="24"/>
      <c r="BN32" s="168" t="s">
        <v>242</v>
      </c>
      <c r="BO32" s="24"/>
      <c r="BP32" s="24"/>
      <c r="BR32" s="168" t="s">
        <v>242</v>
      </c>
      <c r="BV32" s="168" t="s">
        <v>242</v>
      </c>
      <c r="BZ32" s="168" t="s">
        <v>242</v>
      </c>
      <c r="CD32" s="168" t="s">
        <v>242</v>
      </c>
      <c r="CE32" s="298"/>
      <c r="CF32" s="298"/>
      <c r="CG32" s="298"/>
      <c r="CH32" s="168" t="s">
        <v>242</v>
      </c>
      <c r="CL32" s="168" t="s">
        <v>242</v>
      </c>
      <c r="CP32" s="168" t="s">
        <v>242</v>
      </c>
      <c r="CT32" s="168" t="s">
        <v>242</v>
      </c>
      <c r="CX32" s="168" t="s">
        <v>242</v>
      </c>
      <c r="DB32" s="168" t="s">
        <v>242</v>
      </c>
      <c r="DF32" s="24"/>
      <c r="DJ32" s="24"/>
    </row>
    <row r="33" spans="1:162" hidden="1" outlineLevel="1" x14ac:dyDescent="0.25">
      <c r="A33" s="151" t="s">
        <v>239</v>
      </c>
      <c r="F33" s="3"/>
      <c r="G33" s="3"/>
      <c r="H33" s="3"/>
      <c r="I33" s="3"/>
      <c r="J33" s="3"/>
      <c r="K33" s="24"/>
      <c r="L33" s="24"/>
      <c r="M33" s="24"/>
      <c r="N33" s="3"/>
      <c r="O33" s="24"/>
      <c r="P33" s="24"/>
      <c r="Q33" s="24"/>
      <c r="R33" s="24"/>
      <c r="S33" s="24"/>
      <c r="T33" s="24"/>
      <c r="U33" s="24"/>
      <c r="V33" s="3"/>
      <c r="W33" s="24"/>
      <c r="X33" s="24"/>
      <c r="Y33" s="24"/>
      <c r="Z33" s="176"/>
      <c r="AA33" s="24"/>
      <c r="AB33" s="24"/>
      <c r="AC33" s="24"/>
      <c r="AD33" s="3"/>
      <c r="AE33" s="24"/>
      <c r="AF33" s="24"/>
      <c r="AG33" s="24"/>
      <c r="AH33" s="155" t="s">
        <v>590</v>
      </c>
      <c r="AI33" s="24"/>
      <c r="AJ33" s="24"/>
      <c r="AK33" s="24"/>
      <c r="AL33" s="155" t="s">
        <v>147</v>
      </c>
      <c r="AM33" s="24"/>
      <c r="AN33" s="24"/>
      <c r="AO33" s="24"/>
      <c r="AP33" s="155" t="s">
        <v>147</v>
      </c>
      <c r="AQ33" s="24"/>
      <c r="AR33" s="24"/>
      <c r="AS33" s="24"/>
      <c r="AT33" s="155" t="s">
        <v>147</v>
      </c>
      <c r="AU33" s="24"/>
      <c r="AV33" s="24"/>
      <c r="AW33" s="24"/>
      <c r="AX33" s="155" t="s">
        <v>147</v>
      </c>
      <c r="AY33" s="24"/>
      <c r="AZ33" s="24"/>
      <c r="BA33" s="24"/>
      <c r="BC33" s="24"/>
      <c r="BD33" s="24"/>
      <c r="BE33" s="24"/>
      <c r="BG33" s="24"/>
      <c r="BH33" s="24"/>
      <c r="BI33" s="24"/>
      <c r="BJ33" s="24"/>
      <c r="BK33" s="24"/>
      <c r="BL33" s="24"/>
      <c r="BM33" s="24"/>
      <c r="BN33" s="3"/>
      <c r="BO33" s="24"/>
      <c r="BP33" s="24"/>
      <c r="BR33" s="24"/>
      <c r="BZ33" s="3"/>
      <c r="CL33" s="176" t="s">
        <v>209</v>
      </c>
    </row>
    <row r="34" spans="1:162" hidden="1" outlineLevel="1" x14ac:dyDescent="0.25">
      <c r="A34" t="s">
        <v>64</v>
      </c>
      <c r="F34" s="22" t="s">
        <v>241</v>
      </c>
      <c r="J34" s="22" t="s">
        <v>241</v>
      </c>
      <c r="K34" s="24"/>
      <c r="L34" s="24"/>
      <c r="M34" s="24"/>
      <c r="N34" s="24"/>
      <c r="O34" s="24"/>
      <c r="P34" s="24"/>
      <c r="Q34" s="24"/>
      <c r="R34" s="24" t="s">
        <v>64</v>
      </c>
      <c r="S34" s="24"/>
      <c r="T34" s="24"/>
      <c r="U34" s="24"/>
      <c r="V34" s="24" t="s">
        <v>241</v>
      </c>
      <c r="W34" s="24"/>
      <c r="X34" s="24"/>
      <c r="Y34" s="24"/>
      <c r="Z34" s="24" t="s">
        <v>241</v>
      </c>
      <c r="AA34" s="24"/>
      <c r="AB34" s="24"/>
      <c r="AC34" s="24"/>
      <c r="AD34" s="24" t="s">
        <v>64</v>
      </c>
      <c r="AE34" s="24"/>
      <c r="AF34" s="24"/>
      <c r="AG34" s="24"/>
      <c r="AH34" s="24" t="s">
        <v>64</v>
      </c>
      <c r="AI34" s="24"/>
      <c r="AJ34" s="24"/>
      <c r="AK34" s="24"/>
      <c r="AL34" s="24" t="s">
        <v>241</v>
      </c>
      <c r="AM34" s="24"/>
      <c r="AN34" s="24"/>
      <c r="AO34" s="24"/>
      <c r="AP34" s="24" t="s">
        <v>241</v>
      </c>
      <c r="AQ34" s="24"/>
      <c r="AR34" s="24"/>
      <c r="AS34" s="24"/>
      <c r="AT34" s="24" t="s">
        <v>241</v>
      </c>
      <c r="AU34" s="24"/>
      <c r="AV34" s="24"/>
      <c r="AW34" s="24"/>
      <c r="AX34" t="s">
        <v>241</v>
      </c>
      <c r="AY34" s="24"/>
      <c r="AZ34" s="24"/>
      <c r="BA34" s="24"/>
      <c r="BB34" t="s">
        <v>241</v>
      </c>
      <c r="BC34" s="24"/>
      <c r="BD34" s="24"/>
      <c r="BE34" s="24"/>
      <c r="BF34" t="s">
        <v>241</v>
      </c>
      <c r="BG34" s="24"/>
      <c r="BH34" s="24"/>
      <c r="BI34" s="24"/>
      <c r="BJ34" s="24"/>
      <c r="BK34" s="24"/>
      <c r="BL34" s="24"/>
      <c r="BM34" s="24"/>
      <c r="BN34" s="24" t="s">
        <v>241</v>
      </c>
      <c r="BO34" s="24"/>
      <c r="BP34" s="24"/>
      <c r="BR34" s="24" t="s">
        <v>241</v>
      </c>
      <c r="BV34" t="s">
        <v>241</v>
      </c>
      <c r="BZ34" t="s">
        <v>241</v>
      </c>
      <c r="CD34" t="s">
        <v>241</v>
      </c>
      <c r="CL34" t="s">
        <v>241</v>
      </c>
      <c r="CP34" t="s">
        <v>241</v>
      </c>
      <c r="CT34" t="s">
        <v>241</v>
      </c>
      <c r="CX34" t="s">
        <v>241</v>
      </c>
    </row>
    <row r="35" spans="1:162" hidden="1" outlineLevel="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Y35" s="24"/>
      <c r="AZ35" s="24"/>
      <c r="BA35" s="24"/>
      <c r="BB35" s="24"/>
      <c r="BC35" s="24"/>
      <c r="BD35" s="24"/>
      <c r="BE35" s="24"/>
      <c r="BF35" s="24"/>
      <c r="BG35" s="24"/>
      <c r="BH35" s="24"/>
      <c r="BI35" s="24"/>
      <c r="BJ35" s="24"/>
      <c r="BK35" s="24"/>
      <c r="BL35" s="24"/>
      <c r="BM35" s="24"/>
      <c r="BN35" s="24"/>
      <c r="BO35" s="24"/>
      <c r="BP35" s="24"/>
      <c r="BR35" s="24"/>
      <c r="CD35" s="24"/>
      <c r="CH35" s="24"/>
      <c r="DB35" s="24"/>
    </row>
    <row r="36" spans="1:162" hidden="1" outlineLevel="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C36" s="24"/>
      <c r="BD36" s="24"/>
      <c r="BE36" s="24"/>
      <c r="BG36" s="24"/>
      <c r="BH36" s="24"/>
      <c r="BI36" s="24"/>
      <c r="BJ36" s="24"/>
      <c r="BK36" s="24"/>
      <c r="BL36" s="24"/>
      <c r="BM36" s="24"/>
      <c r="BN36" s="24"/>
      <c r="BO36" s="24"/>
      <c r="BP36" s="24"/>
      <c r="BR36" s="24"/>
      <c r="BZ36" s="24"/>
      <c r="CD36" s="24"/>
      <c r="CL36" s="178" t="s">
        <v>561</v>
      </c>
      <c r="CX36" t="s">
        <v>496</v>
      </c>
    </row>
    <row r="37" spans="1:162" hidden="1" outlineLevel="1" x14ac:dyDescent="0.25">
      <c r="A37" s="24" t="s">
        <v>524</v>
      </c>
      <c r="B37" s="24"/>
      <c r="F37" s="294">
        <v>0.01</v>
      </c>
      <c r="J37" s="294">
        <v>0.01</v>
      </c>
      <c r="N37" s="294">
        <v>0.01</v>
      </c>
      <c r="R37" s="290">
        <v>0.01</v>
      </c>
      <c r="V37" s="294">
        <v>0.01</v>
      </c>
      <c r="Z37" s="294">
        <v>0.01</v>
      </c>
      <c r="AD37" s="290">
        <v>0.01</v>
      </c>
      <c r="BB37" s="294">
        <v>0.01</v>
      </c>
      <c r="BF37" s="294">
        <v>0.01</v>
      </c>
      <c r="BJ37" s="290">
        <v>0.01</v>
      </c>
      <c r="BN37" s="294">
        <v>0.01</v>
      </c>
      <c r="BR37" s="290">
        <v>0.01</v>
      </c>
      <c r="BV37" s="294">
        <v>0.01</v>
      </c>
      <c r="BZ37" s="294">
        <v>0.01</v>
      </c>
      <c r="CD37" s="294">
        <v>0.01</v>
      </c>
      <c r="CH37" s="294">
        <v>0.01</v>
      </c>
      <c r="CL37" s="294">
        <v>0.01</v>
      </c>
      <c r="CP37" s="294">
        <v>0.01</v>
      </c>
      <c r="CT37" s="294">
        <v>0.01</v>
      </c>
      <c r="CX37" s="294">
        <v>0.01</v>
      </c>
      <c r="DB37" s="294">
        <v>0.01</v>
      </c>
    </row>
    <row r="38" spans="1:162" hidden="1" outlineLevel="1" x14ac:dyDescent="0.25">
      <c r="A38" s="24" t="s">
        <v>525</v>
      </c>
      <c r="D38">
        <v>10418587</v>
      </c>
      <c r="F38">
        <v>0.15756000000000001</v>
      </c>
      <c r="H38">
        <v>0</v>
      </c>
      <c r="J38">
        <v>0.25</v>
      </c>
      <c r="L38">
        <v>10515072</v>
      </c>
      <c r="N38">
        <v>0.15756000000000001</v>
      </c>
      <c r="P38">
        <v>6299553</v>
      </c>
      <c r="R38" s="24">
        <v>0.15756000000000001</v>
      </c>
      <c r="T38">
        <v>5215424</v>
      </c>
      <c r="V38">
        <v>0.76002185688000001</v>
      </c>
      <c r="X38">
        <v>8047877</v>
      </c>
      <c r="Z38">
        <v>1.1619999999999999</v>
      </c>
      <c r="AB38">
        <v>4730162</v>
      </c>
      <c r="AD38">
        <v>0.386715264</v>
      </c>
      <c r="AF38">
        <v>10576145</v>
      </c>
      <c r="AJ38">
        <v>10576145</v>
      </c>
      <c r="AN38">
        <v>10576145</v>
      </c>
      <c r="AP38">
        <v>5.2005153792800005</v>
      </c>
      <c r="AR38">
        <v>10576145</v>
      </c>
      <c r="AT38">
        <v>0</v>
      </c>
      <c r="AV38">
        <v>10576145</v>
      </c>
      <c r="AZ38">
        <v>7824002</v>
      </c>
      <c r="BB38">
        <v>0.78279379360000001</v>
      </c>
      <c r="BD38">
        <v>5277273</v>
      </c>
      <c r="BF38">
        <v>1.2357338364799999</v>
      </c>
      <c r="BH38">
        <v>9855614</v>
      </c>
      <c r="BJ38">
        <v>0</v>
      </c>
      <c r="BL38">
        <v>8828501</v>
      </c>
      <c r="BN38">
        <v>0.137360808</v>
      </c>
      <c r="BP38">
        <v>8543553</v>
      </c>
      <c r="BR38">
        <v>0.49293811943999999</v>
      </c>
      <c r="BT38">
        <v>10382498</v>
      </c>
      <c r="BV38">
        <v>0.85004493376708168</v>
      </c>
      <c r="BX38">
        <v>4845305</v>
      </c>
      <c r="CB38">
        <v>10576145</v>
      </c>
      <c r="CD38">
        <v>0.35927903658400001</v>
      </c>
      <c r="CF38">
        <v>2888441</v>
      </c>
      <c r="CH38">
        <v>0.67270819719999997</v>
      </c>
      <c r="CJ38">
        <v>10295270</v>
      </c>
      <c r="CL38">
        <v>1.3655200000000001</v>
      </c>
      <c r="CN38">
        <v>4305532</v>
      </c>
      <c r="CP38">
        <v>8.8000000000000007</v>
      </c>
      <c r="CR38">
        <v>2065012</v>
      </c>
      <c r="CT38">
        <v>2.13</v>
      </c>
      <c r="CV38">
        <v>6184966</v>
      </c>
      <c r="CX38">
        <v>0.77607535000000005</v>
      </c>
      <c r="CZ38">
        <v>9944641</v>
      </c>
      <c r="DB38">
        <v>0.55571412000000009</v>
      </c>
      <c r="DD38">
        <v>10576145</v>
      </c>
      <c r="DF38">
        <v>0</v>
      </c>
      <c r="DH38">
        <v>10576145</v>
      </c>
      <c r="DJ38">
        <v>0</v>
      </c>
      <c r="DL38">
        <v>10576145</v>
      </c>
      <c r="DN38">
        <v>0</v>
      </c>
      <c r="DP38">
        <v>10576145</v>
      </c>
      <c r="DR38">
        <v>0</v>
      </c>
      <c r="DT38">
        <v>10576145</v>
      </c>
      <c r="DV38">
        <v>0</v>
      </c>
      <c r="DX38">
        <v>10576145</v>
      </c>
      <c r="DZ38">
        <v>0</v>
      </c>
      <c r="EB38">
        <v>10576145</v>
      </c>
      <c r="ED38">
        <v>0</v>
      </c>
      <c r="EF38">
        <v>10576145</v>
      </c>
      <c r="EH38">
        <v>0</v>
      </c>
      <c r="EJ38">
        <v>10576145</v>
      </c>
      <c r="EL38">
        <v>0</v>
      </c>
      <c r="EN38">
        <v>10576145</v>
      </c>
      <c r="EP38">
        <v>0</v>
      </c>
      <c r="ER38">
        <v>10576145</v>
      </c>
      <c r="ET38">
        <v>0</v>
      </c>
      <c r="EV38">
        <v>10576145</v>
      </c>
      <c r="EX38">
        <v>0</v>
      </c>
    </row>
    <row r="39" spans="1:162" hidden="1" outlineLevel="1" x14ac:dyDescent="0.25">
      <c r="A39" s="24"/>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295"/>
      <c r="EN39" s="295"/>
      <c r="EO39" s="295"/>
      <c r="EP39" s="295"/>
      <c r="EQ39" s="295"/>
      <c r="ER39" s="295"/>
      <c r="ES39" s="295"/>
      <c r="ET39" s="295"/>
      <c r="EU39" s="295"/>
      <c r="EV39" s="295"/>
      <c r="EW39" s="295"/>
      <c r="EX39" s="295"/>
    </row>
    <row r="40" spans="1:162" hidden="1" outlineLevel="1" x14ac:dyDescent="0.25">
      <c r="A40" s="24"/>
      <c r="J40" s="24"/>
      <c r="N40" s="24"/>
      <c r="R40" s="24"/>
      <c r="V40" s="24"/>
      <c r="Z40" s="24"/>
      <c r="AD40" s="24"/>
      <c r="AH40" s="24"/>
      <c r="AL40" s="24"/>
      <c r="AP40" s="24"/>
      <c r="AT40" s="24"/>
      <c r="AX40" s="67"/>
      <c r="BB40" t="s">
        <v>526</v>
      </c>
      <c r="BF40" t="s">
        <v>526</v>
      </c>
      <c r="BN40" t="s">
        <v>527</v>
      </c>
      <c r="BR40" t="s">
        <v>527</v>
      </c>
      <c r="BZ40" s="24"/>
      <c r="CD40" s="67" t="s">
        <v>529</v>
      </c>
      <c r="CH40" t="s">
        <v>529</v>
      </c>
      <c r="CL40" s="24"/>
      <c r="CP40" t="s">
        <v>529</v>
      </c>
      <c r="CT40" t="s">
        <v>529</v>
      </c>
      <c r="CX40" t="s">
        <v>530</v>
      </c>
      <c r="DB40" t="s">
        <v>530</v>
      </c>
    </row>
    <row r="41" spans="1:162" hidden="1" outlineLevel="1" x14ac:dyDescent="0.25">
      <c r="CD41" s="297" t="s">
        <v>542</v>
      </c>
      <c r="CH41" s="297" t="s">
        <v>542</v>
      </c>
    </row>
    <row r="42" spans="1:162" hidden="1" outlineLevel="1" x14ac:dyDescent="0.25">
      <c r="R42" s="24"/>
      <c r="CD42" s="297" t="s">
        <v>543</v>
      </c>
      <c r="CH42" s="297" t="s">
        <v>544</v>
      </c>
    </row>
    <row r="43" spans="1:162" hidden="1" outlineLevel="1" x14ac:dyDescent="0.25">
      <c r="A43" s="24" t="s">
        <v>591</v>
      </c>
      <c r="F43">
        <v>0.15913560000000002</v>
      </c>
      <c r="G43">
        <v>0</v>
      </c>
      <c r="H43">
        <v>0</v>
      </c>
      <c r="I43">
        <v>0</v>
      </c>
      <c r="J43">
        <v>0.2525</v>
      </c>
      <c r="K43">
        <v>0</v>
      </c>
      <c r="L43">
        <v>10515072</v>
      </c>
      <c r="M43">
        <v>0</v>
      </c>
      <c r="N43">
        <v>0.15913560000000002</v>
      </c>
      <c r="O43">
        <v>0</v>
      </c>
      <c r="P43">
        <v>6299553</v>
      </c>
      <c r="Q43">
        <v>0</v>
      </c>
      <c r="R43">
        <v>0.15913560000000002</v>
      </c>
      <c r="S43">
        <v>0</v>
      </c>
      <c r="T43">
        <v>5215424</v>
      </c>
      <c r="U43">
        <v>0</v>
      </c>
      <c r="V43">
        <v>0.76762207544880001</v>
      </c>
      <c r="W43">
        <v>0</v>
      </c>
      <c r="X43">
        <v>8047877</v>
      </c>
      <c r="Y43">
        <v>0</v>
      </c>
      <c r="Z43">
        <v>1.1736199999999999</v>
      </c>
      <c r="AA43">
        <v>0</v>
      </c>
      <c r="AB43">
        <v>4730162</v>
      </c>
      <c r="AC43">
        <v>0</v>
      </c>
      <c r="AD43">
        <v>0.39058241663999999</v>
      </c>
      <c r="AE43">
        <v>0</v>
      </c>
      <c r="AF43">
        <v>10576145</v>
      </c>
      <c r="AG43">
        <v>0</v>
      </c>
      <c r="AH43">
        <v>0</v>
      </c>
      <c r="AI43">
        <v>0</v>
      </c>
      <c r="AJ43">
        <v>10576145</v>
      </c>
      <c r="AK43">
        <v>0</v>
      </c>
      <c r="AL43">
        <v>0</v>
      </c>
      <c r="AM43">
        <v>0</v>
      </c>
      <c r="AN43">
        <v>10576145</v>
      </c>
      <c r="AO43">
        <v>0</v>
      </c>
      <c r="AP43">
        <v>5.2005153792800005</v>
      </c>
      <c r="AQ43">
        <v>0</v>
      </c>
      <c r="AR43">
        <v>10576145</v>
      </c>
      <c r="AS43">
        <v>0</v>
      </c>
      <c r="AT43">
        <v>0</v>
      </c>
      <c r="AU43">
        <v>0</v>
      </c>
      <c r="AV43">
        <v>10576145</v>
      </c>
      <c r="AW43">
        <v>0</v>
      </c>
      <c r="AX43">
        <v>0</v>
      </c>
      <c r="AY43">
        <v>0</v>
      </c>
      <c r="AZ43">
        <v>7824002</v>
      </c>
      <c r="BA43">
        <v>0</v>
      </c>
      <c r="BB43">
        <v>0.79062173153600002</v>
      </c>
      <c r="BC43">
        <v>0</v>
      </c>
      <c r="BD43">
        <v>5277273</v>
      </c>
      <c r="BE43">
        <v>0</v>
      </c>
      <c r="BF43">
        <v>1.2480911748447998</v>
      </c>
      <c r="BG43">
        <v>0</v>
      </c>
      <c r="BH43">
        <v>9855614</v>
      </c>
      <c r="BI43">
        <v>0</v>
      </c>
      <c r="BJ43">
        <v>0</v>
      </c>
      <c r="BK43">
        <v>0</v>
      </c>
      <c r="BL43">
        <v>8828501</v>
      </c>
      <c r="BM43">
        <v>0</v>
      </c>
      <c r="BN43">
        <v>0.13873441608000001</v>
      </c>
      <c r="BO43">
        <v>0</v>
      </c>
      <c r="BP43">
        <v>8543553</v>
      </c>
      <c r="BQ43">
        <v>0</v>
      </c>
      <c r="BR43">
        <v>0.4978675006344</v>
      </c>
      <c r="BS43">
        <v>0</v>
      </c>
      <c r="BT43">
        <v>10382498</v>
      </c>
      <c r="BU43">
        <v>0</v>
      </c>
      <c r="BV43">
        <v>0.85854538310475281</v>
      </c>
      <c r="BW43">
        <v>0</v>
      </c>
      <c r="BX43">
        <v>0</v>
      </c>
      <c r="BY43">
        <v>0</v>
      </c>
      <c r="BZ43">
        <v>0</v>
      </c>
      <c r="CA43">
        <v>0</v>
      </c>
      <c r="CB43">
        <v>10576145</v>
      </c>
      <c r="CC43">
        <v>0</v>
      </c>
      <c r="CD43" s="297">
        <v>0.44996106541780162</v>
      </c>
      <c r="CE43">
        <v>0</v>
      </c>
      <c r="CF43">
        <v>2888441</v>
      </c>
      <c r="CG43">
        <v>0</v>
      </c>
      <c r="CH43" s="297">
        <v>0.84249974617327994</v>
      </c>
      <c r="CI43">
        <v>0</v>
      </c>
      <c r="CJ43">
        <v>10295270</v>
      </c>
      <c r="CK43">
        <v>0</v>
      </c>
      <c r="CL43">
        <v>1.3791752000000002</v>
      </c>
      <c r="CM43">
        <v>0</v>
      </c>
      <c r="CN43">
        <v>4305532</v>
      </c>
      <c r="CO43">
        <v>0</v>
      </c>
      <c r="CP43">
        <v>8.8880000000000017</v>
      </c>
      <c r="CQ43">
        <v>0</v>
      </c>
      <c r="CR43">
        <v>1592570</v>
      </c>
      <c r="CS43">
        <v>0</v>
      </c>
      <c r="CT43">
        <v>2.1513</v>
      </c>
      <c r="CU43">
        <v>0</v>
      </c>
      <c r="CV43">
        <v>6184966</v>
      </c>
      <c r="CW43">
        <v>0</v>
      </c>
      <c r="CX43">
        <v>0.7838361035000001</v>
      </c>
      <c r="CY43">
        <v>0</v>
      </c>
      <c r="CZ43">
        <v>9944641</v>
      </c>
      <c r="DA43">
        <v>0</v>
      </c>
      <c r="DB43">
        <v>0.56127126120000004</v>
      </c>
      <c r="DC43">
        <v>0</v>
      </c>
      <c r="DD43">
        <v>10576145</v>
      </c>
      <c r="DE43">
        <v>0</v>
      </c>
      <c r="DF43">
        <v>0</v>
      </c>
      <c r="DG43">
        <v>0</v>
      </c>
      <c r="DH43">
        <v>10576145</v>
      </c>
      <c r="DI43">
        <v>0</v>
      </c>
      <c r="DJ43">
        <v>0</v>
      </c>
    </row>
    <row r="44" spans="1:162" hidden="1" outlineLevel="1" x14ac:dyDescent="0.25">
      <c r="AX44" s="308" t="s">
        <v>574</v>
      </c>
      <c r="CD44" s="297" t="s">
        <v>545</v>
      </c>
      <c r="CH44" s="297" t="s">
        <v>545</v>
      </c>
    </row>
    <row r="45" spans="1:162" hidden="1" outlineLevel="1" x14ac:dyDescent="0.25">
      <c r="A45" t="s">
        <v>572</v>
      </c>
      <c r="F45" s="313" t="s">
        <v>150</v>
      </c>
      <c r="G45" s="308"/>
      <c r="H45" s="308"/>
      <c r="I45" s="308"/>
      <c r="J45" s="313" t="s">
        <v>150</v>
      </c>
      <c r="K45" s="308"/>
      <c r="L45" s="308"/>
      <c r="M45" s="308"/>
      <c r="N45" s="313" t="s">
        <v>150</v>
      </c>
      <c r="O45" s="308"/>
      <c r="P45" s="308"/>
      <c r="Q45" s="308"/>
      <c r="R45" s="313" t="s">
        <v>150</v>
      </c>
      <c r="S45" s="308"/>
      <c r="T45" s="308"/>
      <c r="U45" s="308"/>
      <c r="V45" s="313" t="s">
        <v>150</v>
      </c>
      <c r="W45" s="308"/>
      <c r="X45" s="308"/>
      <c r="Y45" s="308"/>
      <c r="Z45" s="313" t="s">
        <v>150</v>
      </c>
      <c r="AA45" s="308"/>
      <c r="AB45" s="308"/>
      <c r="AC45" s="308"/>
      <c r="AD45" s="313" t="s">
        <v>150</v>
      </c>
      <c r="AE45" s="308"/>
      <c r="AF45" s="308"/>
      <c r="AG45" s="308"/>
      <c r="AH45" s="313" t="s">
        <v>579</v>
      </c>
      <c r="AI45" s="308"/>
      <c r="AJ45" s="308"/>
      <c r="AK45" s="308"/>
      <c r="AL45" s="313" t="s">
        <v>579</v>
      </c>
      <c r="AM45" s="308"/>
      <c r="AN45" s="308"/>
      <c r="AO45" s="308"/>
      <c r="AP45" s="313" t="s">
        <v>579</v>
      </c>
      <c r="AQ45" s="308"/>
      <c r="AR45" s="308"/>
      <c r="AS45" s="308"/>
      <c r="AT45" s="313" t="s">
        <v>573</v>
      </c>
      <c r="AU45" s="308"/>
      <c r="AV45" s="308"/>
      <c r="AW45" s="308"/>
      <c r="AX45" s="298" t="s">
        <v>150</v>
      </c>
      <c r="AY45" s="308"/>
      <c r="AZ45" s="308"/>
      <c r="BA45" s="308"/>
      <c r="BB45" s="313" t="s">
        <v>150</v>
      </c>
      <c r="BC45" s="308"/>
      <c r="BD45" s="308"/>
      <c r="BE45" s="308"/>
      <c r="BF45" s="313" t="s">
        <v>150</v>
      </c>
      <c r="BG45" s="308"/>
      <c r="BH45" s="308"/>
      <c r="BI45" s="308"/>
      <c r="BJ45" s="313" t="s">
        <v>150</v>
      </c>
      <c r="BK45" s="308"/>
      <c r="BL45" s="308"/>
      <c r="BM45" s="308"/>
      <c r="BN45" s="313" t="s">
        <v>150</v>
      </c>
      <c r="BO45" s="308"/>
      <c r="BP45" s="308"/>
      <c r="BQ45" s="308"/>
      <c r="BR45" s="313" t="s">
        <v>150</v>
      </c>
      <c r="BS45" s="308"/>
      <c r="BT45" s="308"/>
      <c r="BU45" s="308"/>
      <c r="BV45" s="313" t="s">
        <v>150</v>
      </c>
      <c r="BW45" s="308"/>
      <c r="BX45" s="308"/>
      <c r="BY45" s="308"/>
      <c r="BZ45" s="313" t="s">
        <v>150</v>
      </c>
      <c r="CA45" s="308"/>
      <c r="CB45" s="308"/>
      <c r="CC45" s="308"/>
      <c r="CD45" s="313" t="s">
        <v>150</v>
      </c>
      <c r="CE45" s="308"/>
      <c r="CF45" s="308"/>
      <c r="CG45" s="308"/>
      <c r="CH45" s="313" t="s">
        <v>150</v>
      </c>
      <c r="CI45" s="308"/>
      <c r="CJ45" s="308"/>
      <c r="CK45" s="308"/>
      <c r="CL45" s="313" t="s">
        <v>150</v>
      </c>
      <c r="CM45" s="308"/>
      <c r="CN45" s="308"/>
      <c r="CO45" s="308"/>
      <c r="CP45" s="313" t="s">
        <v>150</v>
      </c>
      <c r="CQ45" s="308"/>
      <c r="CR45" s="308"/>
      <c r="CS45" s="308"/>
      <c r="CT45" s="313" t="s">
        <v>150</v>
      </c>
      <c r="CU45" s="308"/>
      <c r="CV45" s="308"/>
      <c r="CW45" s="308"/>
      <c r="CX45" s="313" t="s">
        <v>150</v>
      </c>
      <c r="CY45" s="308"/>
      <c r="CZ45" s="308"/>
      <c r="DA45" s="308"/>
      <c r="DB45" s="313" t="s">
        <v>150</v>
      </c>
      <c r="DC45" s="308"/>
      <c r="DD45" s="308"/>
      <c r="DE45" s="308"/>
      <c r="DF45" s="308"/>
      <c r="DG45" s="308"/>
      <c r="DH45" s="308"/>
      <c r="DI45" s="308"/>
      <c r="DJ45" s="308"/>
      <c r="DK45" s="308"/>
      <c r="DL45" s="308"/>
      <c r="DM45" s="308"/>
      <c r="DN45" s="308"/>
      <c r="DO45" s="308"/>
      <c r="DP45" s="308"/>
      <c r="DQ45" s="308"/>
      <c r="DR45" s="308"/>
      <c r="DS45" s="308"/>
      <c r="DT45" s="308"/>
      <c r="DU45" s="308"/>
      <c r="DV45" s="308"/>
      <c r="DW45" s="308"/>
      <c r="DX45" s="308"/>
      <c r="DY45" s="308"/>
      <c r="DZ45" s="308"/>
      <c r="EA45" s="308"/>
      <c r="EB45" s="308"/>
      <c r="EC45" s="308"/>
      <c r="ED45" s="308"/>
      <c r="EE45" s="308"/>
      <c r="EF45" s="308"/>
      <c r="EG45" s="308"/>
      <c r="EH45" s="308"/>
      <c r="EI45" s="308"/>
      <c r="EJ45" s="308"/>
      <c r="EK45" s="308"/>
      <c r="EL45" s="308"/>
      <c r="EM45" s="308"/>
      <c r="EN45" s="308"/>
      <c r="EO45" s="308"/>
      <c r="EP45" s="308"/>
      <c r="EQ45" s="308"/>
      <c r="ER45" s="308"/>
      <c r="ES45" s="308"/>
      <c r="ET45" s="308"/>
      <c r="EU45" s="308"/>
      <c r="EV45" s="308"/>
      <c r="EW45" s="308"/>
      <c r="EX45" s="308"/>
      <c r="EY45" s="308"/>
      <c r="EZ45" s="308"/>
      <c r="FA45" s="308"/>
      <c r="FB45" s="308"/>
      <c r="FC45" s="308"/>
      <c r="FD45" s="308"/>
      <c r="FE45" s="308"/>
      <c r="FF45" s="308"/>
    </row>
    <row r="46" spans="1:162" hidden="1" outlineLevel="1" x14ac:dyDescent="0.25">
      <c r="AX46" t="s">
        <v>575</v>
      </c>
      <c r="CL46" t="s">
        <v>577</v>
      </c>
    </row>
    <row r="47" spans="1:162" hidden="1" outlineLevel="1" x14ac:dyDescent="0.25">
      <c r="AX47" t="s">
        <v>576</v>
      </c>
    </row>
    <row r="48" spans="1:162" hidden="1" outlineLevel="1" x14ac:dyDescent="0.25"/>
    <row r="49" spans="6:145" collapsed="1" x14ac:dyDescent="0.25">
      <c r="CL49" t="s">
        <v>582</v>
      </c>
    </row>
    <row r="50" spans="6:145" x14ac:dyDescent="0.25">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336"/>
      <c r="AY50" s="336"/>
      <c r="AZ50" s="336"/>
      <c r="BA50" s="336"/>
      <c r="BB50" s="336"/>
      <c r="BC50" s="336"/>
      <c r="BD50" s="336"/>
      <c r="BE50" s="336"/>
      <c r="BF50" s="336"/>
      <c r="BG50" s="336"/>
      <c r="BH50" s="336"/>
      <c r="BI50" s="336"/>
      <c r="BJ50" s="336"/>
      <c r="BK50" s="336"/>
      <c r="BL50" s="336"/>
      <c r="BM50" s="336"/>
      <c r="BN50" s="336"/>
      <c r="BO50" s="336"/>
      <c r="BP50" s="336"/>
      <c r="BQ50" s="336"/>
      <c r="BR50" s="336"/>
      <c r="BS50" s="336"/>
      <c r="BT50" s="336"/>
      <c r="BU50" s="336"/>
      <c r="BV50" s="336"/>
      <c r="BW50" s="336"/>
      <c r="BX50" s="336"/>
      <c r="BY50" s="336"/>
      <c r="BZ50" s="336"/>
      <c r="CA50" s="336"/>
      <c r="CB50" s="336"/>
      <c r="CC50" s="336"/>
      <c r="CD50" s="336"/>
      <c r="CE50" s="336"/>
      <c r="CF50" s="336"/>
      <c r="CG50" s="336"/>
      <c r="CH50" s="336"/>
      <c r="CI50" s="336"/>
      <c r="CJ50" s="336"/>
      <c r="CK50" s="336"/>
      <c r="CL50" s="336"/>
      <c r="CM50" s="336"/>
      <c r="CN50" s="336"/>
      <c r="CO50" s="336"/>
      <c r="CP50" s="336"/>
      <c r="CQ50" s="336"/>
      <c r="CR50" s="336"/>
      <c r="CS50" s="336"/>
      <c r="CT50" s="336"/>
      <c r="CU50" s="336"/>
      <c r="CV50" s="336"/>
      <c r="CW50" s="336"/>
      <c r="CX50" s="336"/>
      <c r="CY50" s="336"/>
      <c r="CZ50" s="336"/>
      <c r="DA50" s="336"/>
      <c r="DB50" s="336"/>
      <c r="DC50" s="336"/>
      <c r="DD50" s="336"/>
      <c r="DE50" s="336"/>
      <c r="DF50" s="336"/>
      <c r="DG50" s="336"/>
      <c r="DH50" s="336"/>
      <c r="DI50" s="336"/>
      <c r="DJ50" s="336"/>
      <c r="DK50" s="336"/>
      <c r="DL50" s="336"/>
      <c r="DM50" s="336"/>
      <c r="DN50" s="336"/>
      <c r="DO50" s="336"/>
      <c r="DP50" s="336"/>
      <c r="DQ50" s="336"/>
      <c r="DR50" s="336"/>
      <c r="DS50" s="336"/>
      <c r="DT50" s="336"/>
      <c r="DU50" s="336"/>
      <c r="DV50" s="336"/>
      <c r="DW50" s="336"/>
      <c r="DX50" s="336"/>
      <c r="DY50" s="336"/>
      <c r="DZ50" s="336"/>
      <c r="EA50" s="336"/>
      <c r="EB50" s="336"/>
      <c r="EC50" s="336"/>
      <c r="ED50" s="336"/>
      <c r="EE50" s="336"/>
      <c r="EF50" s="336"/>
      <c r="EG50" s="336"/>
      <c r="EH50" s="336"/>
      <c r="EI50" s="336"/>
      <c r="EJ50" s="336"/>
      <c r="EK50" s="336"/>
      <c r="EL50" s="336"/>
      <c r="EM50" s="336"/>
      <c r="EN50" s="336"/>
      <c r="EO50" s="336"/>
    </row>
  </sheetData>
  <pageMargins left="0.7" right="0.7" top="0.75" bottom="0.75" header="0.3" footer="0.3"/>
  <pageSetup paperSize="9" orientation="portrait"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A197-3F10-44AA-9A93-E6894EC9EEA0}">
  <sheetPr>
    <tabColor rgb="FFC03F73"/>
  </sheetPr>
  <dimension ref="A1:DN44"/>
  <sheetViews>
    <sheetView zoomScaleNormal="100" workbookViewId="0">
      <pane xSplit="2" ySplit="7" topLeftCell="C8" activePane="bottomRight" state="frozenSplit"/>
      <selection activeCell="B18" sqref="B18"/>
      <selection pane="topRight" activeCell="B18" sqref="B18"/>
      <selection pane="bottomLeft" activeCell="B18" sqref="B18"/>
      <selection pane="bottomRight"/>
    </sheetView>
  </sheetViews>
  <sheetFormatPr defaultRowHeight="15" outlineLevelRow="1" x14ac:dyDescent="0.25"/>
  <cols>
    <col min="1" max="1" width="39.42578125" customWidth="1"/>
    <col min="2" max="2" width="13.7109375" customWidth="1"/>
    <col min="3" max="3" width="2.7109375" customWidth="1"/>
    <col min="4" max="5" width="15.85546875" hidden="1" customWidth="1"/>
    <col min="6" max="6" width="12.7109375" customWidth="1"/>
    <col min="7" max="7" width="1.85546875" bestFit="1" customWidth="1"/>
    <col min="8" max="8" width="9" hidden="1" customWidth="1"/>
    <col min="9" max="9" width="6.7109375" hidden="1" customWidth="1"/>
    <col min="10" max="10" width="14.85546875" customWidth="1"/>
    <col min="11" max="11" width="1.85546875" bestFit="1" customWidth="1"/>
    <col min="12" max="13" width="10.85546875" hidden="1" customWidth="1"/>
    <col min="14" max="14" width="14.28515625" customWidth="1"/>
    <col min="15" max="15" width="1.85546875" bestFit="1" customWidth="1"/>
    <col min="16" max="17" width="0" hidden="1" customWidth="1"/>
    <col min="18" max="18" width="13.140625" customWidth="1"/>
    <col min="19" max="19" width="1.85546875" bestFit="1" customWidth="1"/>
    <col min="20" max="21" width="0" hidden="1" customWidth="1"/>
    <col min="22" max="22" width="15.42578125" customWidth="1"/>
    <col min="23" max="23" width="1.85546875" bestFit="1" customWidth="1"/>
    <col min="24" max="25" width="0" hidden="1" customWidth="1"/>
    <col min="26" max="26" width="14.28515625" customWidth="1"/>
    <col min="27" max="27" width="1.7109375" customWidth="1"/>
    <col min="28" max="29" width="15.85546875" hidden="1" customWidth="1"/>
    <col min="30" max="30" width="14.28515625" customWidth="1"/>
    <col min="31" max="31" width="2.28515625" customWidth="1"/>
    <col min="32" max="33" width="16.42578125" hidden="1" customWidth="1"/>
    <col min="34" max="34" width="13.85546875" customWidth="1"/>
    <col min="35" max="35" width="1.85546875" customWidth="1"/>
    <col min="36" max="37" width="15" hidden="1" customWidth="1"/>
    <col min="38" max="38" width="13.28515625" customWidth="1"/>
    <col min="39" max="39" width="2.28515625" customWidth="1"/>
    <col min="40" max="41" width="15" hidden="1" customWidth="1"/>
    <col min="42" max="42" width="13" customWidth="1"/>
    <col min="43" max="43" width="2.85546875" customWidth="1"/>
    <col min="44" max="45" width="13" hidden="1" customWidth="1"/>
    <col min="46" max="46" width="12" customWidth="1"/>
    <col min="47" max="47" width="2.85546875" customWidth="1"/>
    <col min="48" max="49" width="13" hidden="1" customWidth="1"/>
    <col min="50" max="50" width="13" customWidth="1"/>
    <col min="51" max="51" width="2.42578125" customWidth="1"/>
    <col min="52" max="53" width="13" hidden="1" customWidth="1"/>
    <col min="54" max="54" width="12.85546875" customWidth="1"/>
    <col min="55" max="55" width="2.7109375" customWidth="1"/>
    <col min="56" max="57" width="13.28515625" hidden="1" customWidth="1"/>
    <col min="58" max="58" width="12.7109375" customWidth="1"/>
    <col min="59" max="59" width="2.7109375" customWidth="1"/>
    <col min="60" max="61" width="13.28515625" hidden="1" customWidth="1"/>
    <col min="62" max="62" width="12.7109375" customWidth="1"/>
    <col min="63" max="63" width="2.7109375" customWidth="1"/>
    <col min="64" max="65" width="13.28515625" hidden="1" customWidth="1"/>
    <col min="66" max="66" width="12.7109375" customWidth="1"/>
    <col min="67" max="67" width="2.7109375" customWidth="1"/>
    <col min="68" max="69" width="13.28515625" hidden="1" customWidth="1"/>
    <col min="70" max="70" width="12.7109375" customWidth="1"/>
    <col min="71" max="71" width="2.7109375" customWidth="1"/>
    <col min="72" max="73" width="13.28515625" hidden="1" customWidth="1"/>
    <col min="74" max="74" width="12.7109375" customWidth="1"/>
    <col min="75" max="75" width="2.7109375" customWidth="1"/>
    <col min="76" max="77" width="13.28515625" hidden="1" customWidth="1"/>
    <col min="78" max="78" width="12.7109375" customWidth="1"/>
    <col min="79" max="79" width="2.7109375" customWidth="1"/>
    <col min="80" max="81" width="13.28515625" hidden="1" customWidth="1"/>
    <col min="82" max="82" width="12.7109375" customWidth="1"/>
    <col min="83" max="83" width="2.7109375" customWidth="1"/>
    <col min="84" max="85" width="13.28515625" hidden="1" customWidth="1"/>
    <col min="86" max="86" width="12.7109375" customWidth="1"/>
    <col min="87" max="87" width="2.7109375" customWidth="1"/>
    <col min="88" max="89" width="13.28515625" hidden="1" customWidth="1"/>
    <col min="90" max="90" width="12.7109375" customWidth="1"/>
    <col min="91" max="91" width="2.7109375" customWidth="1"/>
    <col min="92" max="93" width="13.28515625" hidden="1" customWidth="1"/>
    <col min="94" max="94" width="12.7109375" customWidth="1"/>
    <col min="95" max="95" width="2.7109375" customWidth="1"/>
    <col min="96" max="97" width="13.28515625" hidden="1" customWidth="1"/>
    <col min="98" max="98" width="12.7109375" customWidth="1"/>
    <col min="99" max="99" width="2.7109375" customWidth="1"/>
    <col min="100" max="101" width="13.28515625" hidden="1" customWidth="1"/>
    <col min="102" max="102" width="12.7109375" customWidth="1"/>
    <col min="103" max="103" width="2.7109375" customWidth="1"/>
    <col min="104" max="105" width="13.28515625" hidden="1" customWidth="1"/>
    <col min="106" max="106" width="12.7109375" customWidth="1"/>
    <col min="107" max="107" width="2.7109375" customWidth="1"/>
    <col min="108" max="109" width="13.28515625" hidden="1" customWidth="1"/>
    <col min="110" max="110" width="12.7109375" customWidth="1"/>
    <col min="111" max="111" width="2.7109375" customWidth="1"/>
    <col min="112" max="113" width="13.28515625" hidden="1" customWidth="1"/>
    <col min="114" max="114" width="12.7109375" customWidth="1"/>
    <col min="115" max="115" width="2.7109375" customWidth="1"/>
    <col min="116" max="117" width="13.28515625" hidden="1" customWidth="1"/>
    <col min="118" max="118" width="12.7109375" customWidth="1"/>
  </cols>
  <sheetData>
    <row r="1" spans="1:118" ht="80.25" customHeight="1" thickBot="1" x14ac:dyDescent="0.3">
      <c r="A1" s="201" t="s">
        <v>514</v>
      </c>
      <c r="B1" s="230" t="s">
        <v>227</v>
      </c>
      <c r="C1" s="246"/>
      <c r="D1" s="212"/>
      <c r="E1" s="212"/>
      <c r="F1" s="212" t="s">
        <v>538</v>
      </c>
      <c r="G1" s="246"/>
      <c r="H1" s="212"/>
      <c r="I1" s="212"/>
      <c r="J1" s="212" t="s">
        <v>442</v>
      </c>
      <c r="K1" s="246"/>
      <c r="L1" s="212"/>
      <c r="M1" s="212"/>
      <c r="N1" s="232" t="s">
        <v>491</v>
      </c>
      <c r="O1" s="246"/>
      <c r="P1" s="212"/>
      <c r="Q1" s="212"/>
      <c r="R1" s="232" t="s">
        <v>362</v>
      </c>
      <c r="S1" s="246"/>
      <c r="T1" s="212"/>
      <c r="U1" s="212"/>
      <c r="V1" s="232" t="s">
        <v>490</v>
      </c>
      <c r="W1" s="246"/>
      <c r="X1" s="212"/>
      <c r="Y1" s="212"/>
      <c r="Z1" s="232" t="s">
        <v>488</v>
      </c>
      <c r="AA1" s="246"/>
      <c r="AB1" s="212"/>
      <c r="AC1" s="212"/>
      <c r="AD1" s="232"/>
      <c r="AE1" s="246"/>
      <c r="AF1" s="212"/>
      <c r="AG1" s="212"/>
      <c r="AH1" s="232"/>
      <c r="AI1" s="246"/>
      <c r="AJ1" s="212"/>
      <c r="AK1" s="212"/>
      <c r="AL1" s="232"/>
      <c r="AM1" s="246"/>
      <c r="AN1" s="212"/>
      <c r="AO1" s="212"/>
      <c r="AP1" s="232"/>
      <c r="AQ1" s="246"/>
      <c r="AR1" s="212"/>
      <c r="AS1" s="212"/>
      <c r="AT1" s="212"/>
      <c r="AU1" s="246"/>
      <c r="AV1" s="212"/>
      <c r="AW1" s="212"/>
      <c r="AX1" s="232"/>
      <c r="AY1" s="246"/>
      <c r="AZ1" s="212"/>
      <c r="BA1" s="212"/>
      <c r="BB1" s="232"/>
      <c r="BC1" s="246"/>
      <c r="BD1" s="212"/>
      <c r="BE1" s="212"/>
      <c r="BF1" s="232"/>
      <c r="BG1" s="246"/>
      <c r="BH1" s="212"/>
      <c r="BI1" s="212"/>
      <c r="BJ1" s="232"/>
      <c r="BK1" s="246"/>
      <c r="BL1" s="212"/>
      <c r="BM1" s="212"/>
      <c r="BN1" s="232"/>
      <c r="BO1" s="246"/>
      <c r="BP1" s="212"/>
      <c r="BQ1" s="212"/>
      <c r="BR1" s="232"/>
      <c r="BS1" s="246"/>
      <c r="BT1" s="212"/>
      <c r="BU1" s="212"/>
      <c r="BV1" s="232"/>
      <c r="BW1" s="246"/>
      <c r="BX1" s="212"/>
      <c r="BY1" s="212"/>
      <c r="BZ1" s="232"/>
      <c r="CA1" s="246"/>
      <c r="CB1" s="212"/>
      <c r="CC1" s="212"/>
      <c r="CD1" s="232"/>
      <c r="CE1" s="246"/>
      <c r="CF1" s="212"/>
      <c r="CG1" s="212"/>
      <c r="CH1" s="232"/>
      <c r="CI1" s="246"/>
      <c r="CJ1" s="212"/>
      <c r="CK1" s="212"/>
      <c r="CL1" s="232"/>
      <c r="CM1" s="246"/>
      <c r="CN1" s="212"/>
      <c r="CO1" s="212"/>
      <c r="CP1" s="232"/>
      <c r="CQ1" s="246"/>
      <c r="CR1" s="212"/>
      <c r="CS1" s="212"/>
      <c r="CT1" s="232"/>
      <c r="CU1" s="246"/>
      <c r="CV1" s="212"/>
      <c r="CW1" s="212"/>
      <c r="CX1" s="232"/>
      <c r="CY1" s="246"/>
      <c r="CZ1" s="212"/>
      <c r="DA1" s="212"/>
      <c r="DB1" s="232"/>
      <c r="DC1" s="246"/>
      <c r="DD1" s="212"/>
      <c r="DE1" s="212"/>
      <c r="DF1" s="232"/>
      <c r="DG1" s="246"/>
      <c r="DH1" s="212"/>
      <c r="DI1" s="212"/>
      <c r="DJ1" s="232"/>
      <c r="DK1" s="246"/>
      <c r="DL1" s="212"/>
      <c r="DM1" s="212"/>
      <c r="DN1" s="232"/>
    </row>
    <row r="2" spans="1:118" ht="15.75" customHeight="1" thickBot="1" x14ac:dyDescent="0.3">
      <c r="A2" s="247"/>
      <c r="B2" s="211"/>
      <c r="C2" s="220"/>
      <c r="D2" s="225"/>
      <c r="E2" s="225"/>
      <c r="F2" s="225" t="s">
        <v>470</v>
      </c>
      <c r="G2" s="220"/>
      <c r="H2" s="225"/>
      <c r="I2" s="225"/>
      <c r="J2" s="310" t="s">
        <v>596</v>
      </c>
      <c r="K2" s="220"/>
      <c r="L2" s="225"/>
      <c r="M2" s="225"/>
      <c r="N2" s="248"/>
      <c r="O2" s="220"/>
      <c r="P2" s="225"/>
      <c r="Q2" s="225"/>
      <c r="R2" s="248"/>
      <c r="S2" s="220"/>
      <c r="T2" s="225"/>
      <c r="U2" s="225"/>
      <c r="V2" s="248">
        <v>8440</v>
      </c>
      <c r="W2" s="220"/>
      <c r="X2" s="225"/>
      <c r="Y2" s="225"/>
      <c r="Z2" s="248"/>
      <c r="AA2" s="220"/>
      <c r="AB2" s="225"/>
      <c r="AC2" s="225"/>
      <c r="AD2" s="248"/>
      <c r="AE2" s="220"/>
      <c r="AF2" s="225"/>
      <c r="AG2" s="225"/>
      <c r="AH2" s="248"/>
      <c r="AI2" s="220"/>
      <c r="AJ2" s="225"/>
      <c r="AK2" s="225"/>
      <c r="AL2" s="248"/>
      <c r="AM2" s="220"/>
      <c r="AN2" s="225"/>
      <c r="AO2" s="225"/>
      <c r="AP2" s="248"/>
      <c r="AQ2" s="220"/>
      <c r="AR2" s="225"/>
      <c r="AS2" s="225"/>
      <c r="AT2" s="248"/>
      <c r="AU2" s="220"/>
      <c r="AV2" s="225"/>
      <c r="AW2" s="225"/>
      <c r="AX2" s="248"/>
      <c r="AY2" s="220"/>
      <c r="AZ2" s="225"/>
      <c r="BA2" s="225"/>
      <c r="BB2" s="248"/>
      <c r="BC2" s="220"/>
      <c r="BD2" s="225"/>
      <c r="BE2" s="225"/>
      <c r="BF2" s="248"/>
      <c r="BG2" s="220"/>
      <c r="BH2" s="225"/>
      <c r="BI2" s="225"/>
      <c r="BJ2" s="248"/>
      <c r="BK2" s="220"/>
      <c r="BL2" s="225"/>
      <c r="BM2" s="225"/>
      <c r="BN2" s="248"/>
      <c r="BO2" s="220"/>
      <c r="BP2" s="225"/>
      <c r="BQ2" s="225"/>
      <c r="BR2" s="248"/>
      <c r="BS2" s="220"/>
      <c r="BT2" s="225"/>
      <c r="BU2" s="225"/>
      <c r="BV2" s="248"/>
      <c r="BW2" s="220"/>
      <c r="BX2" s="225"/>
      <c r="BY2" s="225"/>
      <c r="BZ2" s="248"/>
      <c r="CA2" s="220"/>
      <c r="CB2" s="225"/>
      <c r="CC2" s="225"/>
      <c r="CD2" s="248"/>
      <c r="CE2" s="220"/>
      <c r="CF2" s="225"/>
      <c r="CG2" s="225"/>
      <c r="CH2" s="248"/>
      <c r="CI2" s="220"/>
      <c r="CJ2" s="225"/>
      <c r="CK2" s="225"/>
      <c r="CL2" s="248"/>
      <c r="CM2" s="220"/>
      <c r="CN2" s="225"/>
      <c r="CO2" s="225"/>
      <c r="CP2" s="248"/>
      <c r="CQ2" s="220"/>
      <c r="CR2" s="225"/>
      <c r="CS2" s="225"/>
      <c r="CT2" s="248"/>
      <c r="CU2" s="220"/>
      <c r="CV2" s="225"/>
      <c r="CW2" s="225"/>
      <c r="CX2" s="248"/>
      <c r="CY2" s="220"/>
      <c r="CZ2" s="225"/>
      <c r="DA2" s="225"/>
      <c r="DB2" s="248"/>
      <c r="DC2" s="220"/>
      <c r="DD2" s="225"/>
      <c r="DE2" s="225"/>
      <c r="DF2" s="248"/>
      <c r="DG2" s="220"/>
      <c r="DH2" s="225"/>
      <c r="DI2" s="225"/>
      <c r="DJ2" s="248"/>
      <c r="DK2" s="220"/>
      <c r="DL2" s="225"/>
      <c r="DM2" s="225"/>
      <c r="DN2" s="248"/>
    </row>
    <row r="3" spans="1:118" ht="21.2" customHeight="1" thickBot="1" x14ac:dyDescent="0.3">
      <c r="A3" s="278" t="s">
        <v>513</v>
      </c>
      <c r="B3" s="249"/>
      <c r="C3" s="238"/>
      <c r="D3" s="239">
        <f>SUM(D8:D28)</f>
        <v>10544086</v>
      </c>
      <c r="E3" s="239"/>
      <c r="F3" s="237">
        <f>(0.81*0.25)*1.01</f>
        <v>0.20452500000000001</v>
      </c>
      <c r="G3" s="238"/>
      <c r="H3" s="239">
        <f>SUM(H8:H28)</f>
        <v>6197259</v>
      </c>
      <c r="I3" s="239"/>
      <c r="J3" s="237">
        <f>1.01*1.26326124280399</f>
        <v>1.2758938552320298</v>
      </c>
      <c r="K3" s="238"/>
      <c r="L3" s="239">
        <f>SUM(L8:L28)</f>
        <v>0</v>
      </c>
      <c r="M3" s="239"/>
      <c r="N3" s="335"/>
      <c r="O3" s="238"/>
      <c r="P3" s="239">
        <f>SUM(P8:P28)</f>
        <v>0</v>
      </c>
      <c r="Q3" s="239"/>
      <c r="R3" s="237">
        <v>0</v>
      </c>
      <c r="S3" s="238"/>
      <c r="T3" s="239">
        <f>SUM(T8:T28)</f>
        <v>7926947</v>
      </c>
      <c r="U3" s="239"/>
      <c r="V3" s="237">
        <v>0</v>
      </c>
      <c r="W3" s="238"/>
      <c r="X3" s="239">
        <f>SUM(X8:X28)</f>
        <v>10605103</v>
      </c>
      <c r="Y3" s="239"/>
      <c r="Z3" s="237">
        <v>0</v>
      </c>
      <c r="AA3" s="238"/>
      <c r="AB3" s="239">
        <f>SUM(AB8:AB28)</f>
        <v>0</v>
      </c>
      <c r="AC3" s="239"/>
      <c r="AD3" s="237">
        <v>0</v>
      </c>
      <c r="AE3" s="238"/>
      <c r="AF3" s="239">
        <f>SUM(AF8:AF28)</f>
        <v>0</v>
      </c>
      <c r="AG3" s="239"/>
      <c r="AH3" s="237">
        <v>0</v>
      </c>
      <c r="AI3" s="238"/>
      <c r="AJ3" s="239">
        <f>SUM(AJ8:AJ28)</f>
        <v>0</v>
      </c>
      <c r="AK3" s="239"/>
      <c r="AL3" s="237">
        <v>0</v>
      </c>
      <c r="AM3" s="238"/>
      <c r="AN3" s="239">
        <f>SUM(AN8:AN28)</f>
        <v>0</v>
      </c>
      <c r="AO3" s="239"/>
      <c r="AP3" s="237">
        <v>0</v>
      </c>
      <c r="AQ3" s="238"/>
      <c r="AR3" s="239">
        <f>SUM(AR8:AR28)</f>
        <v>10605103</v>
      </c>
      <c r="AS3" s="239"/>
      <c r="AT3" s="237">
        <v>0</v>
      </c>
      <c r="AU3" s="238"/>
      <c r="AV3" s="239"/>
      <c r="AW3" s="239"/>
      <c r="AX3" s="237"/>
      <c r="AY3" s="238"/>
      <c r="AZ3" s="239"/>
      <c r="BA3" s="239"/>
      <c r="BB3" s="237"/>
      <c r="BC3" s="238"/>
      <c r="BD3" s="239"/>
      <c r="BE3" s="239"/>
      <c r="BF3" s="237"/>
      <c r="BG3" s="238"/>
      <c r="BH3" s="239"/>
      <c r="BI3" s="239"/>
      <c r="BJ3" s="237"/>
      <c r="BK3" s="238"/>
      <c r="BL3" s="239"/>
      <c r="BM3" s="239"/>
      <c r="BN3" s="237"/>
      <c r="BO3" s="238"/>
      <c r="BP3" s="239"/>
      <c r="BQ3" s="239"/>
      <c r="BR3" s="237"/>
      <c r="BS3" s="238"/>
      <c r="BT3" s="239"/>
      <c r="BU3" s="239"/>
      <c r="BV3" s="237"/>
      <c r="BW3" s="238"/>
      <c r="BX3" s="239"/>
      <c r="BY3" s="239"/>
      <c r="BZ3" s="237"/>
      <c r="CA3" s="238"/>
      <c r="CB3" s="239"/>
      <c r="CC3" s="239"/>
      <c r="CD3" s="237"/>
      <c r="CE3" s="238"/>
      <c r="CF3" s="239"/>
      <c r="CG3" s="239"/>
      <c r="CH3" s="237"/>
      <c r="CI3" s="238"/>
      <c r="CJ3" s="239"/>
      <c r="CK3" s="239"/>
      <c r="CL3" s="237"/>
      <c r="CM3" s="238"/>
      <c r="CN3" s="239"/>
      <c r="CO3" s="239"/>
      <c r="CP3" s="237"/>
      <c r="CQ3" s="238"/>
      <c r="CR3" s="239"/>
      <c r="CS3" s="239"/>
      <c r="CT3" s="237"/>
      <c r="CU3" s="238"/>
      <c r="CV3" s="239"/>
      <c r="CW3" s="239"/>
      <c r="CX3" s="237"/>
      <c r="CY3" s="238"/>
      <c r="CZ3" s="239"/>
      <c r="DA3" s="239"/>
      <c r="DB3" s="237"/>
      <c r="DC3" s="238"/>
      <c r="DD3" s="239"/>
      <c r="DE3" s="239"/>
      <c r="DF3" s="237"/>
      <c r="DG3" s="238"/>
      <c r="DH3" s="239"/>
      <c r="DI3" s="239"/>
      <c r="DJ3" s="237"/>
      <c r="DK3" s="238"/>
      <c r="DL3" s="239"/>
      <c r="DM3" s="239"/>
      <c r="DN3" s="237"/>
    </row>
    <row r="4" spans="1:118" ht="17.649999999999999" customHeight="1" x14ac:dyDescent="0.25">
      <c r="A4" s="250" t="s">
        <v>65</v>
      </c>
      <c r="B4" s="251">
        <f>SUM(B8:B28)</f>
        <v>10063573.866531393</v>
      </c>
      <c r="C4" s="252"/>
      <c r="D4" s="253"/>
      <c r="E4" s="254"/>
      <c r="F4" s="255">
        <f>SUM(F8:F28)</f>
        <v>2156529.18915</v>
      </c>
      <c r="G4" s="256"/>
      <c r="H4" s="257"/>
      <c r="I4" s="257"/>
      <c r="J4" s="255">
        <f>SUM(J8:J28)</f>
        <v>7907044.6773813954</v>
      </c>
      <c r="K4" s="256"/>
      <c r="L4" s="257"/>
      <c r="M4" s="257"/>
      <c r="N4" s="255">
        <f>SUM(N8:N28)</f>
        <v>0</v>
      </c>
      <c r="O4" s="256"/>
      <c r="P4" s="257"/>
      <c r="Q4" s="257"/>
      <c r="R4" s="255">
        <f>SUM(R8:R28)</f>
        <v>0</v>
      </c>
      <c r="S4" s="256"/>
      <c r="T4" s="257"/>
      <c r="U4" s="257"/>
      <c r="V4" s="255">
        <f>SUM(V8:V28)</f>
        <v>0</v>
      </c>
      <c r="W4" s="256"/>
      <c r="X4" s="257"/>
      <c r="Y4" s="257"/>
      <c r="Z4" s="255">
        <f>SUM(Z8:Z28)</f>
        <v>0</v>
      </c>
      <c r="AA4" s="256"/>
      <c r="AB4" s="257"/>
      <c r="AC4" s="257"/>
      <c r="AD4" s="255">
        <f>SUM(AD8:AD28)</f>
        <v>0</v>
      </c>
      <c r="AE4" s="256"/>
      <c r="AF4" s="257"/>
      <c r="AG4" s="257"/>
      <c r="AH4" s="255">
        <f>SUM(AH8:AH28)</f>
        <v>0</v>
      </c>
      <c r="AI4" s="256"/>
      <c r="AJ4" s="257"/>
      <c r="AK4" s="257"/>
      <c r="AL4" s="255">
        <f>SUM(AL8:AL28)</f>
        <v>0</v>
      </c>
      <c r="AM4" s="256"/>
      <c r="AN4" s="257"/>
      <c r="AO4" s="257"/>
      <c r="AP4" s="255">
        <f>SUM(AP8:AP28)</f>
        <v>0</v>
      </c>
      <c r="AQ4" s="256"/>
      <c r="AR4" s="257"/>
      <c r="AS4" s="257"/>
      <c r="AT4" s="255">
        <f>SUM(AT8:AT28)</f>
        <v>0</v>
      </c>
      <c r="AU4" s="256"/>
      <c r="AV4" s="257"/>
      <c r="AW4" s="257"/>
      <c r="AX4" s="255">
        <f>SUM(AX8:AX28)</f>
        <v>0</v>
      </c>
      <c r="AY4" s="256"/>
      <c r="AZ4" s="257"/>
      <c r="BA4" s="257"/>
      <c r="BB4" s="255">
        <f>SUM(BB8:BB28)</f>
        <v>0</v>
      </c>
      <c r="BC4" s="256"/>
      <c r="BD4" s="257"/>
      <c r="BE4" s="257"/>
      <c r="BF4" s="255">
        <f>SUM(BF8:BF28)</f>
        <v>0</v>
      </c>
      <c r="BG4" s="256"/>
      <c r="BH4" s="257"/>
      <c r="BI4" s="257"/>
      <c r="BJ4" s="255">
        <f>SUM(BJ8:BJ28)</f>
        <v>0</v>
      </c>
      <c r="BK4" s="256"/>
      <c r="BL4" s="257"/>
      <c r="BM4" s="257"/>
      <c r="BN4" s="255">
        <f>SUM(BN8:BN28)</f>
        <v>0</v>
      </c>
      <c r="BO4" s="256"/>
      <c r="BP4" s="257"/>
      <c r="BQ4" s="257"/>
      <c r="BR4" s="255">
        <f>SUM(BR8:BR28)</f>
        <v>0</v>
      </c>
      <c r="BS4" s="256"/>
      <c r="BT4" s="257"/>
      <c r="BU4" s="257"/>
      <c r="BV4" s="255">
        <f>SUM(BV8:BV28)</f>
        <v>0</v>
      </c>
      <c r="BW4" s="256"/>
      <c r="BX4" s="257"/>
      <c r="BY4" s="257"/>
      <c r="BZ4" s="255">
        <f>SUM(BZ8:BZ28)</f>
        <v>0</v>
      </c>
      <c r="CA4" s="256"/>
      <c r="CB4" s="257"/>
      <c r="CC4" s="257"/>
      <c r="CD4" s="255">
        <f>SUM(CD8:CD28)</f>
        <v>0</v>
      </c>
      <c r="CE4" s="256"/>
      <c r="CF4" s="257"/>
      <c r="CG4" s="257"/>
      <c r="CH4" s="255">
        <f>SUM(CH8:CH28)</f>
        <v>0</v>
      </c>
      <c r="CI4" s="256"/>
      <c r="CJ4" s="257"/>
      <c r="CK4" s="257"/>
      <c r="CL4" s="255">
        <f>SUM(CL8:CL28)</f>
        <v>0</v>
      </c>
      <c r="CM4" s="256"/>
      <c r="CN4" s="257"/>
      <c r="CO4" s="257"/>
      <c r="CP4" s="255">
        <f>SUM(CP8:CP28)</f>
        <v>0</v>
      </c>
      <c r="CQ4" s="256"/>
      <c r="CR4" s="257"/>
      <c r="CS4" s="257"/>
      <c r="CT4" s="255">
        <f>SUM(CT8:CT28)</f>
        <v>0</v>
      </c>
      <c r="CU4" s="256"/>
      <c r="CV4" s="257"/>
      <c r="CW4" s="257"/>
      <c r="CX4" s="255">
        <f>SUM(CX8:CX28)</f>
        <v>0</v>
      </c>
      <c r="CY4" s="256"/>
      <c r="CZ4" s="257"/>
      <c r="DA4" s="257"/>
      <c r="DB4" s="255">
        <f>SUM(DB8:DB28)</f>
        <v>0</v>
      </c>
      <c r="DC4" s="256"/>
      <c r="DD4" s="257"/>
      <c r="DE4" s="257"/>
      <c r="DF4" s="255">
        <f>SUM(DF8:DF28)</f>
        <v>0</v>
      </c>
      <c r="DG4" s="256"/>
      <c r="DH4" s="257"/>
      <c r="DI4" s="257"/>
      <c r="DJ4" s="255">
        <f>SUM(DJ8:DJ28)</f>
        <v>0</v>
      </c>
      <c r="DK4" s="256"/>
      <c r="DL4" s="257"/>
      <c r="DM4" s="257"/>
      <c r="DN4" s="255">
        <f>SUM(DN8:DN28)</f>
        <v>0</v>
      </c>
    </row>
    <row r="5" spans="1:118" ht="2.1" hidden="1" customHeight="1" x14ac:dyDescent="0.25">
      <c r="A5" s="137"/>
      <c r="B5" s="133"/>
      <c r="C5" s="134"/>
      <c r="D5" s="135"/>
      <c r="E5" s="136"/>
      <c r="F5" s="138"/>
      <c r="G5" s="134"/>
      <c r="H5" s="135"/>
      <c r="I5" s="139"/>
      <c r="J5" s="138"/>
      <c r="K5" s="134"/>
      <c r="L5" s="135"/>
      <c r="M5" s="139"/>
      <c r="N5" s="138"/>
      <c r="O5" s="134"/>
      <c r="P5" s="135"/>
      <c r="Q5" s="139"/>
      <c r="R5" s="138"/>
      <c r="S5" s="134"/>
      <c r="T5" s="135"/>
      <c r="U5" s="139"/>
      <c r="V5" s="138"/>
      <c r="W5" s="134"/>
      <c r="X5" s="135"/>
      <c r="Y5" s="139"/>
      <c r="Z5" s="138"/>
      <c r="AA5" s="134"/>
      <c r="AB5" s="135"/>
      <c r="AC5" s="139"/>
      <c r="AD5" s="138"/>
      <c r="AE5" s="134"/>
      <c r="AF5" s="135"/>
      <c r="AG5" s="139"/>
      <c r="AH5" s="138"/>
      <c r="AI5" s="134"/>
      <c r="AJ5" s="135"/>
      <c r="AK5" s="139"/>
      <c r="AL5" s="138"/>
      <c r="AM5" s="134"/>
      <c r="AN5" s="135"/>
      <c r="AO5" s="139"/>
      <c r="AP5" s="138"/>
      <c r="AQ5" s="134"/>
      <c r="AR5" s="135"/>
      <c r="AS5" s="139"/>
      <c r="AT5" s="138"/>
      <c r="AU5" s="134"/>
      <c r="AV5" s="135"/>
      <c r="AW5" s="139"/>
      <c r="AX5" s="138"/>
      <c r="AY5" s="134"/>
      <c r="AZ5" s="135"/>
      <c r="BA5" s="139"/>
      <c r="BB5" s="138"/>
      <c r="BC5" s="134"/>
      <c r="BD5" s="135"/>
      <c r="BE5" s="139"/>
      <c r="BF5" s="138"/>
      <c r="BG5" s="134"/>
      <c r="BH5" s="135"/>
      <c r="BI5" s="139"/>
      <c r="BJ5" s="138"/>
      <c r="BK5" s="134"/>
      <c r="BL5" s="135"/>
      <c r="BM5" s="139"/>
      <c r="BN5" s="138"/>
      <c r="BO5" s="134"/>
      <c r="BP5" s="135"/>
      <c r="BQ5" s="139"/>
      <c r="BR5" s="138"/>
      <c r="BS5" s="134"/>
      <c r="BT5" s="135"/>
      <c r="BU5" s="139"/>
      <c r="BV5" s="138"/>
      <c r="BW5" s="134"/>
      <c r="BX5" s="135"/>
      <c r="BY5" s="139"/>
      <c r="BZ5" s="138"/>
      <c r="CA5" s="134"/>
      <c r="CB5" s="135"/>
      <c r="CC5" s="139"/>
      <c r="CD5" s="138"/>
      <c r="CE5" s="134"/>
      <c r="CF5" s="135"/>
      <c r="CG5" s="139"/>
      <c r="CH5" s="138"/>
      <c r="CI5" s="134"/>
      <c r="CJ5" s="135"/>
      <c r="CK5" s="139"/>
      <c r="CL5" s="138"/>
      <c r="CM5" s="134"/>
      <c r="CN5" s="135"/>
      <c r="CO5" s="139"/>
      <c r="CP5" s="138"/>
      <c r="CQ5" s="134"/>
      <c r="CR5" s="135"/>
      <c r="CS5" s="139"/>
      <c r="CT5" s="138"/>
      <c r="CU5" s="134"/>
      <c r="CV5" s="135"/>
      <c r="CW5" s="139"/>
      <c r="CX5" s="138"/>
      <c r="CY5" s="134"/>
      <c r="CZ5" s="135"/>
      <c r="DA5" s="139"/>
      <c r="DB5" s="138"/>
      <c r="DC5" s="134"/>
      <c r="DD5" s="135"/>
      <c r="DE5" s="139"/>
      <c r="DF5" s="138"/>
      <c r="DG5" s="134"/>
      <c r="DH5" s="135"/>
      <c r="DI5" s="139"/>
      <c r="DJ5" s="138"/>
      <c r="DK5" s="134"/>
      <c r="DL5" s="135"/>
      <c r="DM5" s="139"/>
      <c r="DN5" s="138"/>
    </row>
    <row r="6" spans="1:118" ht="2.1" hidden="1" customHeight="1" x14ac:dyDescent="0.25">
      <c r="A6" s="137"/>
      <c r="B6" s="133"/>
      <c r="C6" s="134"/>
      <c r="D6" s="135"/>
      <c r="E6" s="136"/>
      <c r="F6" s="138"/>
      <c r="G6" s="134"/>
      <c r="H6" s="135"/>
      <c r="I6" s="139"/>
      <c r="J6" s="138"/>
      <c r="K6" s="134"/>
      <c r="L6" s="135"/>
      <c r="M6" s="139"/>
      <c r="N6" s="138"/>
      <c r="O6" s="134"/>
      <c r="P6" s="135"/>
      <c r="Q6" s="139"/>
      <c r="R6" s="138"/>
      <c r="S6" s="134"/>
      <c r="T6" s="135"/>
      <c r="U6" s="139"/>
      <c r="V6" s="138"/>
      <c r="W6" s="134"/>
      <c r="X6" s="135"/>
      <c r="Y6" s="139"/>
      <c r="Z6" s="138"/>
      <c r="AA6" s="134"/>
      <c r="AB6" s="135"/>
      <c r="AC6" s="139"/>
      <c r="AD6" s="138"/>
      <c r="AE6" s="134"/>
      <c r="AF6" s="135"/>
      <c r="AG6" s="139"/>
      <c r="AH6" s="138"/>
      <c r="AI6" s="134"/>
      <c r="AJ6" s="135"/>
      <c r="AK6" s="139"/>
      <c r="AL6" s="138"/>
      <c r="AM6" s="134"/>
      <c r="AN6" s="135"/>
      <c r="AO6" s="139"/>
      <c r="AP6" s="138"/>
      <c r="AQ6" s="134"/>
      <c r="AR6" s="135"/>
      <c r="AS6" s="139"/>
      <c r="AT6" s="138"/>
      <c r="AU6" s="134"/>
      <c r="AV6" s="135"/>
      <c r="AW6" s="139"/>
      <c r="AX6" s="138"/>
      <c r="AY6" s="134"/>
      <c r="AZ6" s="135"/>
      <c r="BA6" s="139"/>
      <c r="BB6" s="138"/>
      <c r="BC6" s="134"/>
      <c r="BD6" s="135"/>
      <c r="BE6" s="139"/>
      <c r="BF6" s="138"/>
      <c r="BG6" s="134"/>
      <c r="BH6" s="135"/>
      <c r="BI6" s="139"/>
      <c r="BJ6" s="138"/>
      <c r="BK6" s="134"/>
      <c r="BL6" s="135"/>
      <c r="BM6" s="139"/>
      <c r="BN6" s="138"/>
      <c r="BO6" s="134"/>
      <c r="BP6" s="135"/>
      <c r="BQ6" s="139"/>
      <c r="BR6" s="138"/>
      <c r="BS6" s="134"/>
      <c r="BT6" s="135"/>
      <c r="BU6" s="139"/>
      <c r="BV6" s="138"/>
      <c r="BW6" s="134"/>
      <c r="BX6" s="135"/>
      <c r="BY6" s="139"/>
      <c r="BZ6" s="138"/>
      <c r="CA6" s="134"/>
      <c r="CB6" s="135"/>
      <c r="CC6" s="139"/>
      <c r="CD6" s="138"/>
      <c r="CE6" s="134"/>
      <c r="CF6" s="135"/>
      <c r="CG6" s="139"/>
      <c r="CH6" s="138"/>
      <c r="CI6" s="134"/>
      <c r="CJ6" s="135"/>
      <c r="CK6" s="139"/>
      <c r="CL6" s="138"/>
      <c r="CM6" s="134"/>
      <c r="CN6" s="135"/>
      <c r="CO6" s="139"/>
      <c r="CP6" s="138"/>
      <c r="CQ6" s="134"/>
      <c r="CR6" s="135"/>
      <c r="CS6" s="139"/>
      <c r="CT6" s="138"/>
      <c r="CU6" s="134"/>
      <c r="CV6" s="135"/>
      <c r="CW6" s="139"/>
      <c r="CX6" s="138"/>
      <c r="CY6" s="134"/>
      <c r="CZ6" s="135"/>
      <c r="DA6" s="139"/>
      <c r="DB6" s="138"/>
      <c r="DC6" s="134"/>
      <c r="DD6" s="135"/>
      <c r="DE6" s="139"/>
      <c r="DF6" s="138"/>
      <c r="DG6" s="134"/>
      <c r="DH6" s="135"/>
      <c r="DI6" s="139"/>
      <c r="DJ6" s="138"/>
      <c r="DK6" s="134"/>
      <c r="DL6" s="135"/>
      <c r="DM6" s="139"/>
      <c r="DN6" s="138"/>
    </row>
    <row r="7" spans="1:118" ht="2.1" hidden="1" customHeight="1" thickBot="1" x14ac:dyDescent="0.3">
      <c r="A7" s="140"/>
      <c r="B7" s="141"/>
      <c r="C7" s="142"/>
      <c r="D7" s="143"/>
      <c r="E7" s="144"/>
      <c r="F7" s="145"/>
      <c r="G7" s="142"/>
      <c r="H7" s="143"/>
      <c r="I7" s="146"/>
      <c r="J7" s="145"/>
      <c r="K7" s="142"/>
      <c r="L7" s="143"/>
      <c r="M7" s="146"/>
      <c r="N7" s="145"/>
      <c r="O7" s="142"/>
      <c r="P7" s="143"/>
      <c r="Q7" s="146"/>
      <c r="R7" s="145"/>
      <c r="S7" s="142"/>
      <c r="T7" s="143"/>
      <c r="U7" s="146"/>
      <c r="V7" s="145"/>
      <c r="W7" s="142"/>
      <c r="X7" s="143"/>
      <c r="Y7" s="146"/>
      <c r="Z7" s="145"/>
      <c r="AA7" s="142"/>
      <c r="AB7" s="143"/>
      <c r="AC7" s="146"/>
      <c r="AD7" s="145"/>
      <c r="AE7" s="142"/>
      <c r="AF7" s="143"/>
      <c r="AG7" s="146"/>
      <c r="AH7" s="145"/>
      <c r="AI7" s="142"/>
      <c r="AJ7" s="143"/>
      <c r="AK7" s="146"/>
      <c r="AL7" s="145"/>
      <c r="AM7" s="142"/>
      <c r="AN7" s="143"/>
      <c r="AO7" s="146"/>
      <c r="AP7" s="145"/>
      <c r="AQ7" s="142"/>
      <c r="AR7" s="143"/>
      <c r="AS7" s="146"/>
      <c r="AT7" s="145"/>
      <c r="AU7" s="142"/>
      <c r="AV7" s="143"/>
      <c r="AW7" s="146"/>
      <c r="AX7" s="145"/>
      <c r="AY7" s="142"/>
      <c r="AZ7" s="143"/>
      <c r="BA7" s="146"/>
      <c r="BB7" s="145"/>
      <c r="BC7" s="142"/>
      <c r="BD7" s="143"/>
      <c r="BE7" s="146"/>
      <c r="BF7" s="145"/>
      <c r="BG7" s="142"/>
      <c r="BH7" s="143"/>
      <c r="BI7" s="146"/>
      <c r="BJ7" s="145"/>
      <c r="BK7" s="142"/>
      <c r="BL7" s="143"/>
      <c r="BM7" s="146"/>
      <c r="BN7" s="145"/>
      <c r="BO7" s="142"/>
      <c r="BP7" s="143"/>
      <c r="BQ7" s="146"/>
      <c r="BR7" s="145"/>
      <c r="BS7" s="142"/>
      <c r="BT7" s="143"/>
      <c r="BU7" s="146"/>
      <c r="BV7" s="145"/>
      <c r="BW7" s="142"/>
      <c r="BX7" s="143"/>
      <c r="BY7" s="146"/>
      <c r="BZ7" s="145"/>
      <c r="CA7" s="142"/>
      <c r="CB7" s="143"/>
      <c r="CC7" s="146"/>
      <c r="CD7" s="145"/>
      <c r="CE7" s="142"/>
      <c r="CF7" s="143"/>
      <c r="CG7" s="146"/>
      <c r="CH7" s="145"/>
      <c r="CI7" s="142"/>
      <c r="CJ7" s="143"/>
      <c r="CK7" s="146"/>
      <c r="CL7" s="145"/>
      <c r="CM7" s="142"/>
      <c r="CN7" s="143"/>
      <c r="CO7" s="146"/>
      <c r="CP7" s="145"/>
      <c r="CQ7" s="142"/>
      <c r="CR7" s="143"/>
      <c r="CS7" s="146"/>
      <c r="CT7" s="145"/>
      <c r="CU7" s="142"/>
      <c r="CV7" s="143"/>
      <c r="CW7" s="146"/>
      <c r="CX7" s="145"/>
      <c r="CY7" s="142"/>
      <c r="CZ7" s="143"/>
      <c r="DA7" s="146"/>
      <c r="DB7" s="145"/>
      <c r="DC7" s="142"/>
      <c r="DD7" s="143"/>
      <c r="DE7" s="146"/>
      <c r="DF7" s="145"/>
      <c r="DG7" s="142"/>
      <c r="DH7" s="143"/>
      <c r="DI7" s="146"/>
      <c r="DJ7" s="145"/>
      <c r="DK7" s="142"/>
      <c r="DL7" s="143"/>
      <c r="DM7" s="146"/>
      <c r="DN7" s="145"/>
    </row>
    <row r="8" spans="1:118" ht="13.7" customHeight="1" x14ac:dyDescent="0.25">
      <c r="A8" s="15" t="s">
        <v>109</v>
      </c>
      <c r="B8" s="19">
        <f>F8+J8+N8+R8+V8+Z8+AD8+AH8+AL8+AP8+AT8+AX8+BB8+BF8+BJ8+BN8+BR8+BV8+BZ8+CD8+CH8+CL8+CP8+CT8+CX8+DB8+DF8+DJ8+DN8</f>
        <v>508140.11272500001</v>
      </c>
      <c r="C8" s="31" t="s">
        <v>33</v>
      </c>
      <c r="D8" s="29">
        <f>IF(C8="x",'Gemensamma Tjänster'!$A9,0)</f>
        <v>2484489</v>
      </c>
      <c r="E8" s="35">
        <f t="shared" ref="E8:E28" si="0">IF(D8&gt;0,D8/D$3,0)</f>
        <v>0.23562867374184923</v>
      </c>
      <c r="F8" s="11">
        <v>508140.11272500001</v>
      </c>
      <c r="G8" s="30"/>
      <c r="H8" s="29">
        <f>IF(G8="x",'Gemensamma Tjänster'!$A9,0)</f>
        <v>0</v>
      </c>
      <c r="I8" s="35">
        <f t="shared" ref="I8:I28" si="1">IF(H8&gt;0,H8/H$3,0)</f>
        <v>0</v>
      </c>
      <c r="J8" s="11">
        <f>H8*J$3</f>
        <v>0</v>
      </c>
      <c r="K8" s="31"/>
      <c r="L8" s="29">
        <f>IF(K8="x",'Gemensamma Tjänster'!$A9,0)</f>
        <v>0</v>
      </c>
      <c r="M8" s="35">
        <f t="shared" ref="M8:M28" si="2">IF(L8&gt;0,L8/L$3,0)</f>
        <v>0</v>
      </c>
      <c r="N8" s="11">
        <f>L8*N$3</f>
        <v>0</v>
      </c>
      <c r="O8" s="31"/>
      <c r="P8" s="29">
        <f>IF(O8="x",'Gemensamma Tjänster'!$A9,0)</f>
        <v>0</v>
      </c>
      <c r="Q8" s="35">
        <f t="shared" ref="Q8:Q28" si="3">IF(P8&gt;0,P8/P$3,0)</f>
        <v>0</v>
      </c>
      <c r="R8" s="11">
        <f>P8*R$3</f>
        <v>0</v>
      </c>
      <c r="S8" s="31"/>
      <c r="T8" s="29">
        <f>IF(S8="x",'Gemensamma Tjänster'!$A9,0)</f>
        <v>0</v>
      </c>
      <c r="U8" s="35">
        <f t="shared" ref="U8:U28" si="4">IF(T8&gt;0,T8/T$3,0)</f>
        <v>0</v>
      </c>
      <c r="V8" s="11">
        <f>T8*V$3</f>
        <v>0</v>
      </c>
      <c r="W8" s="15" t="s">
        <v>33</v>
      </c>
      <c r="X8" s="29">
        <f>IF(W8="x",'Gemensamma Tjänster'!$A9,0)</f>
        <v>2484489</v>
      </c>
      <c r="Y8" s="35">
        <f t="shared" ref="Y8:Y28" si="5">IF(X8&gt;0,X8/X$3,0)</f>
        <v>0.23427297217198173</v>
      </c>
      <c r="Z8" s="11">
        <f>X8*Z$3</f>
        <v>0</v>
      </c>
      <c r="AA8" s="15"/>
      <c r="AB8" s="29">
        <f>IF(AA8="x",'Gemensamma Tjänster'!$A9,0)</f>
        <v>0</v>
      </c>
      <c r="AC8" s="35">
        <f t="shared" ref="AC8:AC28" si="6">IF(AB8&gt;0,AB8/AB$3,0)</f>
        <v>0</v>
      </c>
      <c r="AD8" s="11">
        <f>AB8*AD$3</f>
        <v>0</v>
      </c>
      <c r="AE8" s="15"/>
      <c r="AF8" s="29">
        <f>IF(AE8="x",'Gemensamma Tjänster'!$A9,0)</f>
        <v>0</v>
      </c>
      <c r="AG8" s="35">
        <f t="shared" ref="AG8:AG28" si="7">IF(AF8&gt;0,AF8/AF$3,0)</f>
        <v>0</v>
      </c>
      <c r="AH8" s="11">
        <f>AF8*AH$3</f>
        <v>0</v>
      </c>
      <c r="AI8" s="15"/>
      <c r="AJ8" s="29">
        <f>IF(AI8="x",'Gemensamma Tjänster'!$A9,0)</f>
        <v>0</v>
      </c>
      <c r="AK8" s="35">
        <f t="shared" ref="AK8:AK28" si="8">IF(AJ8&gt;0,AJ8/AJ$3,0)</f>
        <v>0</v>
      </c>
      <c r="AL8" s="11">
        <f>AJ8*AL$3</f>
        <v>0</v>
      </c>
      <c r="AM8" s="15"/>
      <c r="AN8" s="29">
        <f>IF(AM8="x",'Gemensamma Tjänster'!$A9,0)</f>
        <v>0</v>
      </c>
      <c r="AO8" s="35">
        <f t="shared" ref="AO8:AO28" si="9">IF(AN8&gt;0,AN8/AN$3,0)</f>
        <v>0</v>
      </c>
      <c r="AP8" s="11">
        <f>AN8*AP$3</f>
        <v>0</v>
      </c>
      <c r="AQ8" s="15" t="s">
        <v>33</v>
      </c>
      <c r="AR8" s="29">
        <f>IF(AQ8="x",'Gemensamma Tjänster'!$A9,0)</f>
        <v>2484489</v>
      </c>
      <c r="AS8" s="35">
        <f t="shared" ref="AS8:AS28" si="10">IF(AR8&gt;0,AR8/AR$3,0)</f>
        <v>0.23427297217198173</v>
      </c>
      <c r="AT8" s="11">
        <f>AR8*AT$3</f>
        <v>0</v>
      </c>
      <c r="AU8" s="15" t="s">
        <v>33</v>
      </c>
      <c r="AV8" s="29">
        <f>IF(AU8="x",'Gemensamma Tjänster'!$A9,0)</f>
        <v>2484489</v>
      </c>
      <c r="AW8" s="35" t="e">
        <f t="shared" ref="AW8:AW28" si="11">IF(AV8&gt;0,AV8/AV$3,0)</f>
        <v>#DIV/0!</v>
      </c>
      <c r="AX8" s="11">
        <f>AV8*AX$3</f>
        <v>0</v>
      </c>
      <c r="AY8" s="15" t="s">
        <v>33</v>
      </c>
      <c r="AZ8" s="29">
        <f>IF(AY8="x",'Gemensamma Tjänster'!$A9,0)</f>
        <v>2484489</v>
      </c>
      <c r="BA8" s="35" t="e">
        <f t="shared" ref="BA8:BA28" si="12">IF(AZ8&gt;0,AZ8/AZ$3,0)</f>
        <v>#DIV/0!</v>
      </c>
      <c r="BB8" s="11">
        <f>AZ8*BB$3</f>
        <v>0</v>
      </c>
      <c r="BC8" s="15" t="s">
        <v>33</v>
      </c>
      <c r="BD8" s="29">
        <f>IF(BC8="x",'Gemensamma Tjänster'!$A9,0)</f>
        <v>2484489</v>
      </c>
      <c r="BE8" s="35" t="e">
        <f t="shared" ref="BE8:BE28" si="13">IF(BD8&gt;0,BD8/BD$3,0)</f>
        <v>#DIV/0!</v>
      </c>
      <c r="BF8" s="11">
        <f>BD8*BF$3</f>
        <v>0</v>
      </c>
      <c r="BG8" s="15" t="s">
        <v>33</v>
      </c>
      <c r="BH8" s="29">
        <f>IF(BG8="x",'Gemensamma Tjänster'!$A9,0)</f>
        <v>2484489</v>
      </c>
      <c r="BI8" s="35" t="e">
        <f t="shared" ref="BI8:BI28" si="14">IF(BH8&gt;0,BH8/BH$3,0)</f>
        <v>#DIV/0!</v>
      </c>
      <c r="BJ8" s="11">
        <f>BH8*BJ$3</f>
        <v>0</v>
      </c>
      <c r="BK8" s="15" t="s">
        <v>33</v>
      </c>
      <c r="BL8" s="29">
        <f>IF(BK8="x",'Gemensamma Tjänster'!$A9,0)</f>
        <v>2484489</v>
      </c>
      <c r="BM8" s="35" t="e">
        <f t="shared" ref="BM8:BM28" si="15">IF(BL8&gt;0,BL8/BL$3,0)</f>
        <v>#DIV/0!</v>
      </c>
      <c r="BN8" s="11">
        <f>BL8*BN$3</f>
        <v>0</v>
      </c>
      <c r="BO8" s="15" t="s">
        <v>33</v>
      </c>
      <c r="BP8" s="29">
        <f>IF(BO8="x",'Gemensamma Tjänster'!$A9,0)</f>
        <v>2484489</v>
      </c>
      <c r="BQ8" s="35" t="e">
        <f t="shared" ref="BQ8:BQ28" si="16">IF(BP8&gt;0,BP8/BP$3,0)</f>
        <v>#DIV/0!</v>
      </c>
      <c r="BR8" s="11">
        <f>BP8*BR$3</f>
        <v>0</v>
      </c>
      <c r="BS8" s="15" t="s">
        <v>33</v>
      </c>
      <c r="BT8" s="29">
        <f>IF(BS8="x",'Gemensamma Tjänster'!$A9,0)</f>
        <v>2484489</v>
      </c>
      <c r="BU8" s="35" t="e">
        <f t="shared" ref="BU8:BU28" si="17">IF(BT8&gt;0,BT8/BT$3,0)</f>
        <v>#DIV/0!</v>
      </c>
      <c r="BV8" s="11">
        <f>BT8*BV$3</f>
        <v>0</v>
      </c>
      <c r="BW8" s="15" t="s">
        <v>33</v>
      </c>
      <c r="BX8" s="29">
        <f>IF(BW8="x",'Gemensamma Tjänster'!$A9,0)</f>
        <v>2484489</v>
      </c>
      <c r="BY8" s="35" t="e">
        <f t="shared" ref="BY8:BY28" si="18">IF(BX8&gt;0,BX8/BX$3,0)</f>
        <v>#DIV/0!</v>
      </c>
      <c r="BZ8" s="11">
        <f>BX8*BZ$3</f>
        <v>0</v>
      </c>
      <c r="CA8" s="15" t="s">
        <v>33</v>
      </c>
      <c r="CB8" s="29">
        <f>IF(CA8="x",'Gemensamma Tjänster'!$A9,0)</f>
        <v>2484489</v>
      </c>
      <c r="CC8" s="35" t="e">
        <f t="shared" ref="CC8:CC28" si="19">IF(CB8&gt;0,CB8/CB$3,0)</f>
        <v>#DIV/0!</v>
      </c>
      <c r="CD8" s="11">
        <f>CB8*CD$3</f>
        <v>0</v>
      </c>
      <c r="CE8" s="15" t="s">
        <v>33</v>
      </c>
      <c r="CF8" s="29">
        <f>IF(CE8="x",'Gemensamma Tjänster'!$A9,0)</f>
        <v>2484489</v>
      </c>
      <c r="CG8" s="35" t="e">
        <f t="shared" ref="CG8:CG28" si="20">IF(CF8&gt;0,CF8/CF$3,0)</f>
        <v>#DIV/0!</v>
      </c>
      <c r="CH8" s="11">
        <f>CF8*CH$3</f>
        <v>0</v>
      </c>
      <c r="CI8" s="15" t="s">
        <v>33</v>
      </c>
      <c r="CJ8" s="29">
        <f>IF(CI8="x",'Gemensamma Tjänster'!$A9,0)</f>
        <v>2484489</v>
      </c>
      <c r="CK8" s="35" t="e">
        <f t="shared" ref="CK8:CK28" si="21">IF(CJ8&gt;0,CJ8/CJ$3,0)</f>
        <v>#DIV/0!</v>
      </c>
      <c r="CL8" s="11">
        <f>CJ8*CL$3</f>
        <v>0</v>
      </c>
      <c r="CM8" s="15" t="s">
        <v>33</v>
      </c>
      <c r="CN8" s="29">
        <f>IF(CM8="x",'Gemensamma Tjänster'!$A9,0)</f>
        <v>2484489</v>
      </c>
      <c r="CO8" s="35" t="e">
        <f t="shared" ref="CO8:CO28" si="22">IF(CN8&gt;0,CN8/CN$3,0)</f>
        <v>#DIV/0!</v>
      </c>
      <c r="CP8" s="11">
        <f>CN8*CP$3</f>
        <v>0</v>
      </c>
      <c r="CQ8" s="15" t="s">
        <v>33</v>
      </c>
      <c r="CR8" s="29">
        <f>IF(CQ8="x",'Gemensamma Tjänster'!$A9,0)</f>
        <v>2484489</v>
      </c>
      <c r="CS8" s="35" t="e">
        <f t="shared" ref="CS8:CS28" si="23">IF(CR8&gt;0,CR8/CR$3,0)</f>
        <v>#DIV/0!</v>
      </c>
      <c r="CT8" s="11">
        <f>CR8*CT$3</f>
        <v>0</v>
      </c>
      <c r="CU8" s="15" t="s">
        <v>33</v>
      </c>
      <c r="CV8" s="29">
        <f>IF(CU8="x",'Gemensamma Tjänster'!$A9,0)</f>
        <v>2484489</v>
      </c>
      <c r="CW8" s="35" t="e">
        <f t="shared" ref="CW8:CW28" si="24">IF(CV8&gt;0,CV8/CV$3,0)</f>
        <v>#DIV/0!</v>
      </c>
      <c r="CX8" s="11">
        <f>CV8*CX$3</f>
        <v>0</v>
      </c>
      <c r="CY8" s="15" t="s">
        <v>33</v>
      </c>
      <c r="CZ8" s="29">
        <f>IF(CY8="x",'Gemensamma Tjänster'!$A9,0)</f>
        <v>2484489</v>
      </c>
      <c r="DA8" s="35" t="e">
        <f t="shared" ref="DA8:DA28" si="25">IF(CZ8&gt;0,CZ8/CZ$3,0)</f>
        <v>#DIV/0!</v>
      </c>
      <c r="DB8" s="11">
        <f>CZ8*DB$3</f>
        <v>0</v>
      </c>
      <c r="DC8" s="15" t="s">
        <v>33</v>
      </c>
      <c r="DD8" s="29">
        <f>IF(DC8="x",'Gemensamma Tjänster'!$A9,0)</f>
        <v>2484489</v>
      </c>
      <c r="DE8" s="35" t="e">
        <f t="shared" ref="DE8:DE28" si="26">IF(DD8&gt;0,DD8/DD$3,0)</f>
        <v>#DIV/0!</v>
      </c>
      <c r="DF8" s="11">
        <f>DD8*DF$3</f>
        <v>0</v>
      </c>
      <c r="DG8" s="15" t="s">
        <v>33</v>
      </c>
      <c r="DH8" s="29">
        <f>IF(DG8="x",'Gemensamma Tjänster'!$A9,0)</f>
        <v>2484489</v>
      </c>
      <c r="DI8" s="35" t="e">
        <f t="shared" ref="DI8:DI28" si="27">IF(DH8&gt;0,DH8/DH$3,0)</f>
        <v>#DIV/0!</v>
      </c>
      <c r="DJ8" s="11">
        <f>DH8*DJ$3</f>
        <v>0</v>
      </c>
      <c r="DK8" s="15" t="s">
        <v>33</v>
      </c>
      <c r="DL8" s="29">
        <f>IF(DK8="x",'Gemensamma Tjänster'!$A9,0)</f>
        <v>2484489</v>
      </c>
      <c r="DM8" s="35" t="e">
        <f t="shared" ref="DM8:DM28" si="28">IF(DL8&gt;0,DL8/DL$3,0)</f>
        <v>#DIV/0!</v>
      </c>
      <c r="DN8" s="11">
        <f>DL8*DN$3</f>
        <v>0</v>
      </c>
    </row>
    <row r="9" spans="1:118" ht="15.75" customHeight="1" x14ac:dyDescent="0.25">
      <c r="A9" s="14" t="s">
        <v>26</v>
      </c>
      <c r="B9" s="18">
        <f t="shared" ref="B9:B28" si="29">F9+J9+N9+R9+V9+Z9+AD9+AH9+AL9+AP9+AT9+AX9+BB9+BF9+BJ9+BN9+BR9+BV9+BZ9+CD9+CH9+CL9+CP9+CT9+CX9+DB9+DF9+DJ9+DN9</f>
        <v>606308.50299798837</v>
      </c>
      <c r="C9" s="32" t="s">
        <v>33</v>
      </c>
      <c r="D9" s="23">
        <f>IF(C9="x",'Gemensamma Tjänster'!$A10,0)</f>
        <v>409552</v>
      </c>
      <c r="E9" s="26">
        <f t="shared" si="0"/>
        <v>3.8841868323152902E-2</v>
      </c>
      <c r="F9" s="10">
        <v>83763.622800000012</v>
      </c>
      <c r="G9" s="14" t="s">
        <v>33</v>
      </c>
      <c r="H9" s="23">
        <f>IF(G9="x",'Gemensamma Tjänster'!$A10,0)</f>
        <v>409552</v>
      </c>
      <c r="I9" s="26">
        <f t="shared" si="1"/>
        <v>6.6085990596810626E-2</v>
      </c>
      <c r="J9" s="10">
        <f t="shared" ref="J9:J28" si="30">H9*J$3</f>
        <v>522544.8801979883</v>
      </c>
      <c r="K9" s="32"/>
      <c r="L9" s="23">
        <f>IF(K9="x",'Gemensamma Tjänster'!$A10,0)</f>
        <v>0</v>
      </c>
      <c r="M9" s="26">
        <f t="shared" si="2"/>
        <v>0</v>
      </c>
      <c r="N9" s="10">
        <f t="shared" ref="N9:N28" si="31">L9*N$3</f>
        <v>0</v>
      </c>
      <c r="O9" s="32"/>
      <c r="P9" s="23">
        <f>IF(O9="x",'Gemensamma Tjänster'!$A10,0)</f>
        <v>0</v>
      </c>
      <c r="Q9" s="26">
        <f t="shared" si="3"/>
        <v>0</v>
      </c>
      <c r="R9" s="10">
        <f t="shared" ref="R9:R28" si="32">P9*R$3</f>
        <v>0</v>
      </c>
      <c r="S9" s="14" t="s">
        <v>33</v>
      </c>
      <c r="T9" s="23">
        <f>IF(S9="x",'Gemensamma Tjänster'!$A10,0)</f>
        <v>409552</v>
      </c>
      <c r="U9" s="26">
        <f t="shared" si="4"/>
        <v>5.1665792643750486E-2</v>
      </c>
      <c r="V9" s="10">
        <f t="shared" ref="V9:V28" si="33">T9*V$3</f>
        <v>0</v>
      </c>
      <c r="W9" s="14" t="s">
        <v>33</v>
      </c>
      <c r="X9" s="23">
        <f>IF(W9="x",'Gemensamma Tjänster'!$A10,0)</f>
        <v>409552</v>
      </c>
      <c r="Y9" s="26">
        <f t="shared" si="5"/>
        <v>3.8618389656375804E-2</v>
      </c>
      <c r="Z9" s="10">
        <f t="shared" ref="Z9:Z28" si="34">X9*Z$3</f>
        <v>0</v>
      </c>
      <c r="AA9" s="14"/>
      <c r="AB9" s="23">
        <f>IF(AA9="x",'Gemensamma Tjänster'!$A10,0)</f>
        <v>0</v>
      </c>
      <c r="AC9" s="26">
        <f t="shared" si="6"/>
        <v>0</v>
      </c>
      <c r="AD9" s="10">
        <f t="shared" ref="AD9:AD28" si="35">AB9*AD$3</f>
        <v>0</v>
      </c>
      <c r="AE9" s="14"/>
      <c r="AF9" s="23">
        <f>IF(AE9="x",'Gemensamma Tjänster'!$A10,0)</f>
        <v>0</v>
      </c>
      <c r="AG9" s="26">
        <f t="shared" si="7"/>
        <v>0</v>
      </c>
      <c r="AH9" s="10">
        <f t="shared" ref="AH9:AH28" si="36">AF9*AH$3</f>
        <v>0</v>
      </c>
      <c r="AI9" s="14"/>
      <c r="AJ9" s="23">
        <f>IF(AI9="x",'Gemensamma Tjänster'!$A10,0)</f>
        <v>0</v>
      </c>
      <c r="AK9" s="26">
        <f t="shared" si="8"/>
        <v>0</v>
      </c>
      <c r="AL9" s="10">
        <f t="shared" ref="AL9:AL28" si="37">AJ9*AL$3</f>
        <v>0</v>
      </c>
      <c r="AM9" s="14"/>
      <c r="AN9" s="23">
        <f>IF(AM9="x",'Gemensamma Tjänster'!$A10,0)</f>
        <v>0</v>
      </c>
      <c r="AO9" s="26">
        <f t="shared" si="9"/>
        <v>0</v>
      </c>
      <c r="AP9" s="10">
        <f t="shared" ref="AP9:AP28" si="38">AN9*AP$3</f>
        <v>0</v>
      </c>
      <c r="AQ9" s="14" t="s">
        <v>33</v>
      </c>
      <c r="AR9" s="23">
        <f>IF(AQ9="x",'Gemensamma Tjänster'!$A10,0)</f>
        <v>409552</v>
      </c>
      <c r="AS9" s="26">
        <f t="shared" si="10"/>
        <v>3.8618389656375804E-2</v>
      </c>
      <c r="AT9" s="10">
        <f t="shared" ref="AT9:AT28" si="39">AR9*AT$3</f>
        <v>0</v>
      </c>
      <c r="AU9" s="14" t="s">
        <v>33</v>
      </c>
      <c r="AV9" s="23">
        <f>IF(AU9="x",'Gemensamma Tjänster'!$A10,0)</f>
        <v>409552</v>
      </c>
      <c r="AW9" s="26" t="e">
        <f t="shared" si="11"/>
        <v>#DIV/0!</v>
      </c>
      <c r="AX9" s="10">
        <f t="shared" ref="AX9:AX28" si="40">AV9*AX$3</f>
        <v>0</v>
      </c>
      <c r="AY9" s="14" t="s">
        <v>33</v>
      </c>
      <c r="AZ9" s="23">
        <f>IF(AY9="x",'Gemensamma Tjänster'!$A10,0)</f>
        <v>409552</v>
      </c>
      <c r="BA9" s="26" t="e">
        <f t="shared" si="12"/>
        <v>#DIV/0!</v>
      </c>
      <c r="BB9" s="10">
        <f t="shared" ref="BB9:BB28" si="41">AZ9*BB$3</f>
        <v>0</v>
      </c>
      <c r="BC9" s="14" t="s">
        <v>33</v>
      </c>
      <c r="BD9" s="23">
        <f>IF(BC9="x",'Gemensamma Tjänster'!$A10,0)</f>
        <v>409552</v>
      </c>
      <c r="BE9" s="26" t="e">
        <f t="shared" si="13"/>
        <v>#DIV/0!</v>
      </c>
      <c r="BF9" s="10">
        <f t="shared" ref="BF9:BF28" si="42">BD9*BF$3</f>
        <v>0</v>
      </c>
      <c r="BG9" s="14" t="s">
        <v>33</v>
      </c>
      <c r="BH9" s="23">
        <f>IF(BG9="x",'Gemensamma Tjänster'!$A10,0)</f>
        <v>409552</v>
      </c>
      <c r="BI9" s="26" t="e">
        <f t="shared" si="14"/>
        <v>#DIV/0!</v>
      </c>
      <c r="BJ9" s="10">
        <f t="shared" ref="BJ9:BJ28" si="43">BH9*BJ$3</f>
        <v>0</v>
      </c>
      <c r="BK9" s="14" t="s">
        <v>33</v>
      </c>
      <c r="BL9" s="23">
        <f>IF(BK9="x",'Gemensamma Tjänster'!$A10,0)</f>
        <v>409552</v>
      </c>
      <c r="BM9" s="26" t="e">
        <f t="shared" si="15"/>
        <v>#DIV/0!</v>
      </c>
      <c r="BN9" s="10">
        <f t="shared" ref="BN9:BN28" si="44">BL9*BN$3</f>
        <v>0</v>
      </c>
      <c r="BO9" s="14" t="s">
        <v>33</v>
      </c>
      <c r="BP9" s="23">
        <f>IF(BO9="x",'Gemensamma Tjänster'!$A10,0)</f>
        <v>409552</v>
      </c>
      <c r="BQ9" s="26" t="e">
        <f t="shared" si="16"/>
        <v>#DIV/0!</v>
      </c>
      <c r="BR9" s="10">
        <f t="shared" ref="BR9:BR28" si="45">BP9*BR$3</f>
        <v>0</v>
      </c>
      <c r="BS9" s="14" t="s">
        <v>33</v>
      </c>
      <c r="BT9" s="23">
        <f>IF(BS9="x",'Gemensamma Tjänster'!$A10,0)</f>
        <v>409552</v>
      </c>
      <c r="BU9" s="26" t="e">
        <f t="shared" si="17"/>
        <v>#DIV/0!</v>
      </c>
      <c r="BV9" s="10">
        <f t="shared" ref="BV9:BV28" si="46">BT9*BV$3</f>
        <v>0</v>
      </c>
      <c r="BW9" s="14" t="s">
        <v>33</v>
      </c>
      <c r="BX9" s="23">
        <f>IF(BW9="x",'Gemensamma Tjänster'!$A10,0)</f>
        <v>409552</v>
      </c>
      <c r="BY9" s="26" t="e">
        <f t="shared" si="18"/>
        <v>#DIV/0!</v>
      </c>
      <c r="BZ9" s="10">
        <f t="shared" ref="BZ9:BZ28" si="47">BX9*BZ$3</f>
        <v>0</v>
      </c>
      <c r="CA9" s="14" t="s">
        <v>33</v>
      </c>
      <c r="CB9" s="23">
        <f>IF(CA9="x",'Gemensamma Tjänster'!$A10,0)</f>
        <v>409552</v>
      </c>
      <c r="CC9" s="26" t="e">
        <f t="shared" si="19"/>
        <v>#DIV/0!</v>
      </c>
      <c r="CD9" s="10">
        <f t="shared" ref="CD9:CD28" si="48">CB9*CD$3</f>
        <v>0</v>
      </c>
      <c r="CE9" s="14" t="s">
        <v>33</v>
      </c>
      <c r="CF9" s="23">
        <f>IF(CE9="x",'Gemensamma Tjänster'!$A10,0)</f>
        <v>409552</v>
      </c>
      <c r="CG9" s="26" t="e">
        <f t="shared" si="20"/>
        <v>#DIV/0!</v>
      </c>
      <c r="CH9" s="10">
        <f t="shared" ref="CH9:CH28" si="49">CF9*CH$3</f>
        <v>0</v>
      </c>
      <c r="CI9" s="14" t="s">
        <v>33</v>
      </c>
      <c r="CJ9" s="23">
        <f>IF(CI9="x",'Gemensamma Tjänster'!$A10,0)</f>
        <v>409552</v>
      </c>
      <c r="CK9" s="26" t="e">
        <f t="shared" si="21"/>
        <v>#DIV/0!</v>
      </c>
      <c r="CL9" s="10">
        <f t="shared" ref="CL9:CL28" si="50">CJ9*CL$3</f>
        <v>0</v>
      </c>
      <c r="CM9" s="14" t="s">
        <v>33</v>
      </c>
      <c r="CN9" s="23">
        <f>IF(CM9="x",'Gemensamma Tjänster'!$A10,0)</f>
        <v>409552</v>
      </c>
      <c r="CO9" s="26" t="e">
        <f t="shared" si="22"/>
        <v>#DIV/0!</v>
      </c>
      <c r="CP9" s="10">
        <f t="shared" ref="CP9:CP28" si="51">CN9*CP$3</f>
        <v>0</v>
      </c>
      <c r="CQ9" s="14" t="s">
        <v>33</v>
      </c>
      <c r="CR9" s="23">
        <f>IF(CQ9="x",'Gemensamma Tjänster'!$A10,0)</f>
        <v>409552</v>
      </c>
      <c r="CS9" s="26" t="e">
        <f t="shared" si="23"/>
        <v>#DIV/0!</v>
      </c>
      <c r="CT9" s="10">
        <f t="shared" ref="CT9:CT28" si="52">CR9*CT$3</f>
        <v>0</v>
      </c>
      <c r="CU9" s="14" t="s">
        <v>33</v>
      </c>
      <c r="CV9" s="23">
        <f>IF(CU9="x",'Gemensamma Tjänster'!$A10,0)</f>
        <v>409552</v>
      </c>
      <c r="CW9" s="26" t="e">
        <f t="shared" si="24"/>
        <v>#DIV/0!</v>
      </c>
      <c r="CX9" s="10">
        <f t="shared" ref="CX9:CX28" si="53">CV9*CX$3</f>
        <v>0</v>
      </c>
      <c r="CY9" s="14" t="s">
        <v>33</v>
      </c>
      <c r="CZ9" s="23">
        <f>IF(CY9="x",'Gemensamma Tjänster'!$A10,0)</f>
        <v>409552</v>
      </c>
      <c r="DA9" s="26" t="e">
        <f t="shared" si="25"/>
        <v>#DIV/0!</v>
      </c>
      <c r="DB9" s="10">
        <f t="shared" ref="DB9:DB28" si="54">CZ9*DB$3</f>
        <v>0</v>
      </c>
      <c r="DC9" s="14" t="s">
        <v>33</v>
      </c>
      <c r="DD9" s="23">
        <f>IF(DC9="x",'Gemensamma Tjänster'!$A10,0)</f>
        <v>409552</v>
      </c>
      <c r="DE9" s="26" t="e">
        <f t="shared" si="26"/>
        <v>#DIV/0!</v>
      </c>
      <c r="DF9" s="10">
        <f t="shared" ref="DF9:DF28" si="55">DD9*DF$3</f>
        <v>0</v>
      </c>
      <c r="DG9" s="14" t="s">
        <v>33</v>
      </c>
      <c r="DH9" s="23">
        <f>IF(DG9="x",'Gemensamma Tjänster'!$A10,0)</f>
        <v>409552</v>
      </c>
      <c r="DI9" s="26" t="e">
        <f t="shared" si="27"/>
        <v>#DIV/0!</v>
      </c>
      <c r="DJ9" s="10">
        <f t="shared" ref="DJ9:DJ28" si="56">DH9*DJ$3</f>
        <v>0</v>
      </c>
      <c r="DK9" s="14" t="s">
        <v>33</v>
      </c>
      <c r="DL9" s="23">
        <f>IF(DK9="x",'Gemensamma Tjänster'!$A10,0)</f>
        <v>409552</v>
      </c>
      <c r="DM9" s="26" t="e">
        <f t="shared" si="28"/>
        <v>#DIV/0!</v>
      </c>
      <c r="DN9" s="10">
        <f t="shared" ref="DN9:DN28" si="57">DL9*DN$3</f>
        <v>0</v>
      </c>
    </row>
    <row r="10" spans="1:118" x14ac:dyDescent="0.25">
      <c r="A10" s="15" t="s">
        <v>110</v>
      </c>
      <c r="B10" s="19">
        <f t="shared" si="29"/>
        <v>61617.451275000007</v>
      </c>
      <c r="C10" s="33" t="s">
        <v>33</v>
      </c>
      <c r="D10" s="24">
        <f>IF(C10="x",'Gemensamma Tjänster'!$A11,0)</f>
        <v>301271</v>
      </c>
      <c r="E10" s="27">
        <f t="shared" si="0"/>
        <v>2.8572509746221719E-2</v>
      </c>
      <c r="F10" s="11">
        <v>61617.451275000007</v>
      </c>
      <c r="G10" s="15"/>
      <c r="H10" s="24">
        <f>IF(G10="x",'Gemensamma Tjänster'!$A11,0)</f>
        <v>0</v>
      </c>
      <c r="I10" s="27">
        <f t="shared" si="1"/>
        <v>0</v>
      </c>
      <c r="J10" s="11">
        <f t="shared" si="30"/>
        <v>0</v>
      </c>
      <c r="K10" s="33"/>
      <c r="L10" s="24">
        <f>IF(K10="x",'Gemensamma Tjänster'!$A11,0)</f>
        <v>0</v>
      </c>
      <c r="M10" s="27">
        <f t="shared" si="2"/>
        <v>0</v>
      </c>
      <c r="N10" s="11">
        <f t="shared" si="31"/>
        <v>0</v>
      </c>
      <c r="O10" s="33"/>
      <c r="P10" s="24">
        <f>IF(O10="x",'Gemensamma Tjänster'!$A11,0)</f>
        <v>0</v>
      </c>
      <c r="Q10" s="27">
        <f t="shared" si="3"/>
        <v>0</v>
      </c>
      <c r="R10" s="11">
        <f t="shared" si="32"/>
        <v>0</v>
      </c>
      <c r="S10" s="15" t="s">
        <v>33</v>
      </c>
      <c r="T10" s="24">
        <f>IF(S10="x",'Gemensamma Tjänster'!$A11,0)</f>
        <v>301271</v>
      </c>
      <c r="U10" s="27">
        <f t="shared" si="4"/>
        <v>3.8005930908835396E-2</v>
      </c>
      <c r="V10" s="11">
        <f t="shared" si="33"/>
        <v>0</v>
      </c>
      <c r="W10" s="15" t="s">
        <v>33</v>
      </c>
      <c r="X10" s="24">
        <f>IF(W10="x",'Gemensamma Tjänster'!$A11,0)</f>
        <v>301271</v>
      </c>
      <c r="Y10" s="27">
        <f t="shared" si="5"/>
        <v>2.8408116356814263E-2</v>
      </c>
      <c r="Z10" s="11">
        <f t="shared" si="34"/>
        <v>0</v>
      </c>
      <c r="AA10" s="15"/>
      <c r="AB10" s="24">
        <f>IF(AA10="x",'Gemensamma Tjänster'!$A11,0)</f>
        <v>0</v>
      </c>
      <c r="AC10" s="27">
        <f t="shared" si="6"/>
        <v>0</v>
      </c>
      <c r="AD10" s="11">
        <f t="shared" si="35"/>
        <v>0</v>
      </c>
      <c r="AE10" s="15"/>
      <c r="AF10" s="24">
        <f>IF(AE10="x",'Gemensamma Tjänster'!$A11,0)</f>
        <v>0</v>
      </c>
      <c r="AG10" s="27">
        <f t="shared" si="7"/>
        <v>0</v>
      </c>
      <c r="AH10" s="11">
        <f t="shared" si="36"/>
        <v>0</v>
      </c>
      <c r="AI10" s="15"/>
      <c r="AJ10" s="24">
        <f>IF(AI10="x",'Gemensamma Tjänster'!$A11,0)</f>
        <v>0</v>
      </c>
      <c r="AK10" s="27">
        <f t="shared" si="8"/>
        <v>0</v>
      </c>
      <c r="AL10" s="11">
        <f t="shared" si="37"/>
        <v>0</v>
      </c>
      <c r="AM10" s="15"/>
      <c r="AN10" s="24">
        <f>IF(AM10="x",'Gemensamma Tjänster'!$A11,0)</f>
        <v>0</v>
      </c>
      <c r="AO10" s="27">
        <f t="shared" si="9"/>
        <v>0</v>
      </c>
      <c r="AP10" s="11">
        <f t="shared" si="38"/>
        <v>0</v>
      </c>
      <c r="AQ10" s="15" t="s">
        <v>33</v>
      </c>
      <c r="AR10" s="24">
        <f>IF(AQ10="x",'Gemensamma Tjänster'!$A11,0)</f>
        <v>301271</v>
      </c>
      <c r="AS10" s="27">
        <f t="shared" si="10"/>
        <v>2.8408116356814263E-2</v>
      </c>
      <c r="AT10" s="11">
        <f t="shared" si="39"/>
        <v>0</v>
      </c>
      <c r="AU10" s="15" t="s">
        <v>33</v>
      </c>
      <c r="AV10" s="24">
        <f>IF(AU10="x",'Gemensamma Tjänster'!$A11,0)</f>
        <v>301271</v>
      </c>
      <c r="AW10" s="27" t="e">
        <f t="shared" si="11"/>
        <v>#DIV/0!</v>
      </c>
      <c r="AX10" s="11">
        <f t="shared" si="40"/>
        <v>0</v>
      </c>
      <c r="AY10" s="15" t="s">
        <v>33</v>
      </c>
      <c r="AZ10" s="24">
        <f>IF(AY10="x",'Gemensamma Tjänster'!$A11,0)</f>
        <v>301271</v>
      </c>
      <c r="BA10" s="27" t="e">
        <f t="shared" si="12"/>
        <v>#DIV/0!</v>
      </c>
      <c r="BB10" s="11">
        <f t="shared" si="41"/>
        <v>0</v>
      </c>
      <c r="BC10" s="15" t="s">
        <v>33</v>
      </c>
      <c r="BD10" s="24">
        <f>IF(BC10="x",'Gemensamma Tjänster'!$A11,0)</f>
        <v>301271</v>
      </c>
      <c r="BE10" s="27" t="e">
        <f t="shared" si="13"/>
        <v>#DIV/0!</v>
      </c>
      <c r="BF10" s="11">
        <f t="shared" si="42"/>
        <v>0</v>
      </c>
      <c r="BG10" s="15" t="s">
        <v>33</v>
      </c>
      <c r="BH10" s="24">
        <f>IF(BG10="x",'Gemensamma Tjänster'!$A11,0)</f>
        <v>301271</v>
      </c>
      <c r="BI10" s="27" t="e">
        <f t="shared" si="14"/>
        <v>#DIV/0!</v>
      </c>
      <c r="BJ10" s="11">
        <f t="shared" si="43"/>
        <v>0</v>
      </c>
      <c r="BK10" s="15" t="s">
        <v>33</v>
      </c>
      <c r="BL10" s="24">
        <f>IF(BK10="x",'Gemensamma Tjänster'!$A11,0)</f>
        <v>301271</v>
      </c>
      <c r="BM10" s="27" t="e">
        <f t="shared" si="15"/>
        <v>#DIV/0!</v>
      </c>
      <c r="BN10" s="11">
        <f t="shared" si="44"/>
        <v>0</v>
      </c>
      <c r="BO10" s="15" t="s">
        <v>33</v>
      </c>
      <c r="BP10" s="24">
        <f>IF(BO10="x",'Gemensamma Tjänster'!$A11,0)</f>
        <v>301271</v>
      </c>
      <c r="BQ10" s="27" t="e">
        <f t="shared" si="16"/>
        <v>#DIV/0!</v>
      </c>
      <c r="BR10" s="11">
        <f t="shared" si="45"/>
        <v>0</v>
      </c>
      <c r="BS10" s="15" t="s">
        <v>33</v>
      </c>
      <c r="BT10" s="24">
        <f>IF(BS10="x",'Gemensamma Tjänster'!$A11,0)</f>
        <v>301271</v>
      </c>
      <c r="BU10" s="27" t="e">
        <f t="shared" si="17"/>
        <v>#DIV/0!</v>
      </c>
      <c r="BV10" s="11">
        <f t="shared" si="46"/>
        <v>0</v>
      </c>
      <c r="BW10" s="15" t="s">
        <v>33</v>
      </c>
      <c r="BX10" s="24">
        <f>IF(BW10="x",'Gemensamma Tjänster'!$A11,0)</f>
        <v>301271</v>
      </c>
      <c r="BY10" s="27" t="e">
        <f t="shared" si="18"/>
        <v>#DIV/0!</v>
      </c>
      <c r="BZ10" s="11">
        <f t="shared" si="47"/>
        <v>0</v>
      </c>
      <c r="CA10" s="15" t="s">
        <v>33</v>
      </c>
      <c r="CB10" s="24">
        <f>IF(CA10="x",'Gemensamma Tjänster'!$A11,0)</f>
        <v>301271</v>
      </c>
      <c r="CC10" s="27" t="e">
        <f t="shared" si="19"/>
        <v>#DIV/0!</v>
      </c>
      <c r="CD10" s="11">
        <f t="shared" si="48"/>
        <v>0</v>
      </c>
      <c r="CE10" s="15" t="s">
        <v>33</v>
      </c>
      <c r="CF10" s="24">
        <f>IF(CE10="x",'Gemensamma Tjänster'!$A11,0)</f>
        <v>301271</v>
      </c>
      <c r="CG10" s="27" t="e">
        <f t="shared" si="20"/>
        <v>#DIV/0!</v>
      </c>
      <c r="CH10" s="11">
        <f t="shared" si="49"/>
        <v>0</v>
      </c>
      <c r="CI10" s="15" t="s">
        <v>33</v>
      </c>
      <c r="CJ10" s="24">
        <f>IF(CI10="x",'Gemensamma Tjänster'!$A11,0)</f>
        <v>301271</v>
      </c>
      <c r="CK10" s="27" t="e">
        <f t="shared" si="21"/>
        <v>#DIV/0!</v>
      </c>
      <c r="CL10" s="11">
        <f t="shared" si="50"/>
        <v>0</v>
      </c>
      <c r="CM10" s="15" t="s">
        <v>33</v>
      </c>
      <c r="CN10" s="24">
        <f>IF(CM10="x",'Gemensamma Tjänster'!$A11,0)</f>
        <v>301271</v>
      </c>
      <c r="CO10" s="27" t="e">
        <f t="shared" si="22"/>
        <v>#DIV/0!</v>
      </c>
      <c r="CP10" s="11">
        <f t="shared" si="51"/>
        <v>0</v>
      </c>
      <c r="CQ10" s="15" t="s">
        <v>33</v>
      </c>
      <c r="CR10" s="24">
        <f>IF(CQ10="x",'Gemensamma Tjänster'!$A11,0)</f>
        <v>301271</v>
      </c>
      <c r="CS10" s="27" t="e">
        <f t="shared" si="23"/>
        <v>#DIV/0!</v>
      </c>
      <c r="CT10" s="11">
        <f t="shared" si="52"/>
        <v>0</v>
      </c>
      <c r="CU10" s="15" t="s">
        <v>33</v>
      </c>
      <c r="CV10" s="24">
        <f>IF(CU10="x",'Gemensamma Tjänster'!$A11,0)</f>
        <v>301271</v>
      </c>
      <c r="CW10" s="27" t="e">
        <f t="shared" si="24"/>
        <v>#DIV/0!</v>
      </c>
      <c r="CX10" s="11">
        <f t="shared" si="53"/>
        <v>0</v>
      </c>
      <c r="CY10" s="15" t="s">
        <v>33</v>
      </c>
      <c r="CZ10" s="24">
        <f>IF(CY10="x",'Gemensamma Tjänster'!$A11,0)</f>
        <v>301271</v>
      </c>
      <c r="DA10" s="27" t="e">
        <f t="shared" si="25"/>
        <v>#DIV/0!</v>
      </c>
      <c r="DB10" s="11">
        <f t="shared" si="54"/>
        <v>0</v>
      </c>
      <c r="DC10" s="15" t="s">
        <v>33</v>
      </c>
      <c r="DD10" s="24">
        <f>IF(DC10="x",'Gemensamma Tjänster'!$A11,0)</f>
        <v>301271</v>
      </c>
      <c r="DE10" s="27" t="e">
        <f t="shared" si="26"/>
        <v>#DIV/0!</v>
      </c>
      <c r="DF10" s="11">
        <f t="shared" si="55"/>
        <v>0</v>
      </c>
      <c r="DG10" s="15" t="s">
        <v>33</v>
      </c>
      <c r="DH10" s="24">
        <f>IF(DG10="x",'Gemensamma Tjänster'!$A11,0)</f>
        <v>301271</v>
      </c>
      <c r="DI10" s="27" t="e">
        <f t="shared" si="27"/>
        <v>#DIV/0!</v>
      </c>
      <c r="DJ10" s="11">
        <f t="shared" si="56"/>
        <v>0</v>
      </c>
      <c r="DK10" s="15" t="s">
        <v>33</v>
      </c>
      <c r="DL10" s="24">
        <f>IF(DK10="x",'Gemensamma Tjänster'!$A11,0)</f>
        <v>301271</v>
      </c>
      <c r="DM10" s="27" t="e">
        <f t="shared" si="28"/>
        <v>#DIV/0!</v>
      </c>
      <c r="DN10" s="11">
        <f t="shared" si="57"/>
        <v>0</v>
      </c>
    </row>
    <row r="11" spans="1:118" x14ac:dyDescent="0.25">
      <c r="A11" s="14" t="s">
        <v>9</v>
      </c>
      <c r="B11" s="18">
        <f t="shared" si="29"/>
        <v>699770.30616649683</v>
      </c>
      <c r="C11" s="32" t="s">
        <v>33</v>
      </c>
      <c r="D11" s="23">
        <f>IF(C11="x",'Gemensamma Tjänster'!$A12,0)</f>
        <v>472684</v>
      </c>
      <c r="E11" s="26">
        <f t="shared" si="0"/>
        <v>4.4829300519741586E-2</v>
      </c>
      <c r="F11" s="10">
        <v>96675.695100000012</v>
      </c>
      <c r="G11" s="14" t="s">
        <v>33</v>
      </c>
      <c r="H11" s="23">
        <f>IF(G11="x",'Gemensamma Tjänster'!$A12,0)</f>
        <v>472684</v>
      </c>
      <c r="I11" s="26">
        <f t="shared" si="1"/>
        <v>7.6273074919089232E-2</v>
      </c>
      <c r="J11" s="10">
        <f t="shared" si="30"/>
        <v>603094.61106649681</v>
      </c>
      <c r="K11" s="32"/>
      <c r="L11" s="23">
        <f>IF(K11="x",'Gemensamma Tjänster'!$A12,0)</f>
        <v>0</v>
      </c>
      <c r="M11" s="26">
        <f t="shared" si="2"/>
        <v>0</v>
      </c>
      <c r="N11" s="10">
        <f t="shared" si="31"/>
        <v>0</v>
      </c>
      <c r="O11" s="32"/>
      <c r="P11" s="23">
        <f>IF(O11="x",'Gemensamma Tjänster'!$A12,0)</f>
        <v>0</v>
      </c>
      <c r="Q11" s="26">
        <f t="shared" si="3"/>
        <v>0</v>
      </c>
      <c r="R11" s="10">
        <f t="shared" si="32"/>
        <v>0</v>
      </c>
      <c r="S11" s="14" t="s">
        <v>33</v>
      </c>
      <c r="T11" s="23">
        <f>IF(S11="x",'Gemensamma Tjänster'!$A12,0)</f>
        <v>472684</v>
      </c>
      <c r="U11" s="26">
        <f t="shared" si="4"/>
        <v>5.9630018971995144E-2</v>
      </c>
      <c r="V11" s="10">
        <f t="shared" si="33"/>
        <v>0</v>
      </c>
      <c r="W11" s="14" t="s">
        <v>33</v>
      </c>
      <c r="X11" s="23">
        <f>IF(W11="x",'Gemensamma Tjänster'!$A12,0)</f>
        <v>472684</v>
      </c>
      <c r="Y11" s="26">
        <f t="shared" si="5"/>
        <v>4.457137285701044E-2</v>
      </c>
      <c r="Z11" s="10">
        <f t="shared" si="34"/>
        <v>0</v>
      </c>
      <c r="AA11" s="14"/>
      <c r="AB11" s="23">
        <f>IF(AA11="x",'Gemensamma Tjänster'!$A12,0)</f>
        <v>0</v>
      </c>
      <c r="AC11" s="26">
        <f t="shared" si="6"/>
        <v>0</v>
      </c>
      <c r="AD11" s="10">
        <f t="shared" si="35"/>
        <v>0</v>
      </c>
      <c r="AE11" s="14"/>
      <c r="AF11" s="23">
        <f>IF(AE11="x",'Gemensamma Tjänster'!$A12,0)</f>
        <v>0</v>
      </c>
      <c r="AG11" s="26">
        <f t="shared" si="7"/>
        <v>0</v>
      </c>
      <c r="AH11" s="10">
        <f t="shared" si="36"/>
        <v>0</v>
      </c>
      <c r="AI11" s="14"/>
      <c r="AJ11" s="23">
        <f>IF(AI11="x",'Gemensamma Tjänster'!$A12,0)</f>
        <v>0</v>
      </c>
      <c r="AK11" s="26">
        <f t="shared" si="8"/>
        <v>0</v>
      </c>
      <c r="AL11" s="10">
        <f t="shared" si="37"/>
        <v>0</v>
      </c>
      <c r="AM11" s="14"/>
      <c r="AN11" s="23">
        <f>IF(AM11="x",'Gemensamma Tjänster'!$A12,0)</f>
        <v>0</v>
      </c>
      <c r="AO11" s="26">
        <f t="shared" si="9"/>
        <v>0</v>
      </c>
      <c r="AP11" s="10">
        <f t="shared" si="38"/>
        <v>0</v>
      </c>
      <c r="AQ11" s="14" t="s">
        <v>33</v>
      </c>
      <c r="AR11" s="23">
        <f>IF(AQ11="x",'Gemensamma Tjänster'!$A12,0)</f>
        <v>472684</v>
      </c>
      <c r="AS11" s="26">
        <f t="shared" si="10"/>
        <v>4.457137285701044E-2</v>
      </c>
      <c r="AT11" s="10">
        <f t="shared" si="39"/>
        <v>0</v>
      </c>
      <c r="AU11" s="14" t="s">
        <v>33</v>
      </c>
      <c r="AV11" s="23">
        <f>IF(AU11="x",'Gemensamma Tjänster'!$A12,0)</f>
        <v>472684</v>
      </c>
      <c r="AW11" s="26" t="e">
        <f t="shared" si="11"/>
        <v>#DIV/0!</v>
      </c>
      <c r="AX11" s="10">
        <f t="shared" si="40"/>
        <v>0</v>
      </c>
      <c r="AY11" s="14" t="s">
        <v>33</v>
      </c>
      <c r="AZ11" s="23">
        <f>IF(AY11="x",'Gemensamma Tjänster'!$A12,0)</f>
        <v>472684</v>
      </c>
      <c r="BA11" s="26" t="e">
        <f t="shared" si="12"/>
        <v>#DIV/0!</v>
      </c>
      <c r="BB11" s="10">
        <f t="shared" si="41"/>
        <v>0</v>
      </c>
      <c r="BC11" s="14" t="s">
        <v>33</v>
      </c>
      <c r="BD11" s="23">
        <f>IF(BC11="x",'Gemensamma Tjänster'!$A12,0)</f>
        <v>472684</v>
      </c>
      <c r="BE11" s="26" t="e">
        <f t="shared" si="13"/>
        <v>#DIV/0!</v>
      </c>
      <c r="BF11" s="10">
        <f t="shared" si="42"/>
        <v>0</v>
      </c>
      <c r="BG11" s="14" t="s">
        <v>33</v>
      </c>
      <c r="BH11" s="23">
        <f>IF(BG11="x",'Gemensamma Tjänster'!$A12,0)</f>
        <v>472684</v>
      </c>
      <c r="BI11" s="26" t="e">
        <f t="shared" si="14"/>
        <v>#DIV/0!</v>
      </c>
      <c r="BJ11" s="10">
        <f t="shared" si="43"/>
        <v>0</v>
      </c>
      <c r="BK11" s="14" t="s">
        <v>33</v>
      </c>
      <c r="BL11" s="23">
        <f>IF(BK11="x",'Gemensamma Tjänster'!$A12,0)</f>
        <v>472684</v>
      </c>
      <c r="BM11" s="26" t="e">
        <f t="shared" si="15"/>
        <v>#DIV/0!</v>
      </c>
      <c r="BN11" s="10">
        <f t="shared" si="44"/>
        <v>0</v>
      </c>
      <c r="BO11" s="14" t="s">
        <v>33</v>
      </c>
      <c r="BP11" s="23">
        <f>IF(BO11="x",'Gemensamma Tjänster'!$A12,0)</f>
        <v>472684</v>
      </c>
      <c r="BQ11" s="26" t="e">
        <f t="shared" si="16"/>
        <v>#DIV/0!</v>
      </c>
      <c r="BR11" s="10">
        <f t="shared" si="45"/>
        <v>0</v>
      </c>
      <c r="BS11" s="14" t="s">
        <v>33</v>
      </c>
      <c r="BT11" s="23">
        <f>IF(BS11="x",'Gemensamma Tjänster'!$A12,0)</f>
        <v>472684</v>
      </c>
      <c r="BU11" s="26" t="e">
        <f t="shared" si="17"/>
        <v>#DIV/0!</v>
      </c>
      <c r="BV11" s="10">
        <f t="shared" si="46"/>
        <v>0</v>
      </c>
      <c r="BW11" s="14" t="s">
        <v>33</v>
      </c>
      <c r="BX11" s="23">
        <f>IF(BW11="x",'Gemensamma Tjänster'!$A12,0)</f>
        <v>472684</v>
      </c>
      <c r="BY11" s="26" t="e">
        <f t="shared" si="18"/>
        <v>#DIV/0!</v>
      </c>
      <c r="BZ11" s="10">
        <f t="shared" si="47"/>
        <v>0</v>
      </c>
      <c r="CA11" s="14" t="s">
        <v>33</v>
      </c>
      <c r="CB11" s="23">
        <f>IF(CA11="x",'Gemensamma Tjänster'!$A12,0)</f>
        <v>472684</v>
      </c>
      <c r="CC11" s="26" t="e">
        <f t="shared" si="19"/>
        <v>#DIV/0!</v>
      </c>
      <c r="CD11" s="10">
        <f t="shared" si="48"/>
        <v>0</v>
      </c>
      <c r="CE11" s="14" t="s">
        <v>33</v>
      </c>
      <c r="CF11" s="23">
        <f>IF(CE11="x",'Gemensamma Tjänster'!$A12,0)</f>
        <v>472684</v>
      </c>
      <c r="CG11" s="26" t="e">
        <f t="shared" si="20"/>
        <v>#DIV/0!</v>
      </c>
      <c r="CH11" s="10">
        <f t="shared" si="49"/>
        <v>0</v>
      </c>
      <c r="CI11" s="14" t="s">
        <v>33</v>
      </c>
      <c r="CJ11" s="23">
        <f>IF(CI11="x",'Gemensamma Tjänster'!$A12,0)</f>
        <v>472684</v>
      </c>
      <c r="CK11" s="26" t="e">
        <f t="shared" si="21"/>
        <v>#DIV/0!</v>
      </c>
      <c r="CL11" s="10">
        <f t="shared" si="50"/>
        <v>0</v>
      </c>
      <c r="CM11" s="14" t="s">
        <v>33</v>
      </c>
      <c r="CN11" s="23">
        <f>IF(CM11="x",'Gemensamma Tjänster'!$A12,0)</f>
        <v>472684</v>
      </c>
      <c r="CO11" s="26" t="e">
        <f t="shared" si="22"/>
        <v>#DIV/0!</v>
      </c>
      <c r="CP11" s="10">
        <f t="shared" si="51"/>
        <v>0</v>
      </c>
      <c r="CQ11" s="14" t="s">
        <v>33</v>
      </c>
      <c r="CR11" s="23">
        <f>IF(CQ11="x",'Gemensamma Tjänster'!$A12,0)</f>
        <v>472684</v>
      </c>
      <c r="CS11" s="26" t="e">
        <f t="shared" si="23"/>
        <v>#DIV/0!</v>
      </c>
      <c r="CT11" s="10">
        <f t="shared" si="52"/>
        <v>0</v>
      </c>
      <c r="CU11" s="14" t="s">
        <v>33</v>
      </c>
      <c r="CV11" s="23">
        <f>IF(CU11="x",'Gemensamma Tjänster'!$A12,0)</f>
        <v>472684</v>
      </c>
      <c r="CW11" s="26" t="e">
        <f t="shared" si="24"/>
        <v>#DIV/0!</v>
      </c>
      <c r="CX11" s="10">
        <f t="shared" si="53"/>
        <v>0</v>
      </c>
      <c r="CY11" s="14" t="s">
        <v>33</v>
      </c>
      <c r="CZ11" s="23">
        <f>IF(CY11="x",'Gemensamma Tjänster'!$A12,0)</f>
        <v>472684</v>
      </c>
      <c r="DA11" s="26" t="e">
        <f t="shared" si="25"/>
        <v>#DIV/0!</v>
      </c>
      <c r="DB11" s="10">
        <f t="shared" si="54"/>
        <v>0</v>
      </c>
      <c r="DC11" s="14" t="s">
        <v>33</v>
      </c>
      <c r="DD11" s="23">
        <f>IF(DC11="x",'Gemensamma Tjänster'!$A12,0)</f>
        <v>472684</v>
      </c>
      <c r="DE11" s="26" t="e">
        <f t="shared" si="26"/>
        <v>#DIV/0!</v>
      </c>
      <c r="DF11" s="10">
        <f t="shared" si="55"/>
        <v>0</v>
      </c>
      <c r="DG11" s="14" t="s">
        <v>33</v>
      </c>
      <c r="DH11" s="23">
        <f>IF(DG11="x",'Gemensamma Tjänster'!$A12,0)</f>
        <v>472684</v>
      </c>
      <c r="DI11" s="26" t="e">
        <f t="shared" si="27"/>
        <v>#DIV/0!</v>
      </c>
      <c r="DJ11" s="10">
        <f t="shared" si="56"/>
        <v>0</v>
      </c>
      <c r="DK11" s="14" t="s">
        <v>33</v>
      </c>
      <c r="DL11" s="23">
        <f>IF(DK11="x",'Gemensamma Tjänster'!$A12,0)</f>
        <v>472684</v>
      </c>
      <c r="DM11" s="26" t="e">
        <f t="shared" si="28"/>
        <v>#DIV/0!</v>
      </c>
      <c r="DN11" s="10">
        <f t="shared" si="57"/>
        <v>0</v>
      </c>
    </row>
    <row r="12" spans="1:118" x14ac:dyDescent="0.25">
      <c r="A12" s="15" t="s">
        <v>10</v>
      </c>
      <c r="B12" s="19">
        <f t="shared" si="29"/>
        <v>547475.17727221223</v>
      </c>
      <c r="C12" s="33" t="s">
        <v>33</v>
      </c>
      <c r="D12" s="24">
        <f>IF(C12="x",'Gemensamma Tjänster'!$A13,0)</f>
        <v>369811</v>
      </c>
      <c r="E12" s="27">
        <f t="shared" si="0"/>
        <v>3.5072836090297439E-2</v>
      </c>
      <c r="F12" s="11">
        <v>75635.594775000005</v>
      </c>
      <c r="G12" s="15" t="s">
        <v>33</v>
      </c>
      <c r="H12" s="24">
        <f>IF(G12="x",'Gemensamma Tjänster'!$A13,0)</f>
        <v>369811</v>
      </c>
      <c r="I12" s="27">
        <f t="shared" si="1"/>
        <v>5.9673316864762307E-2</v>
      </c>
      <c r="J12" s="11">
        <f t="shared" si="30"/>
        <v>471839.58249721216</v>
      </c>
      <c r="K12" s="33"/>
      <c r="L12" s="24">
        <f>IF(K12="x",'Gemensamma Tjänster'!$A13,0)</f>
        <v>0</v>
      </c>
      <c r="M12" s="27">
        <f t="shared" si="2"/>
        <v>0</v>
      </c>
      <c r="N12" s="11">
        <f t="shared" si="31"/>
        <v>0</v>
      </c>
      <c r="O12" s="33"/>
      <c r="P12" s="24">
        <f>IF(O12="x",'Gemensamma Tjänster'!$A13,0)</f>
        <v>0</v>
      </c>
      <c r="Q12" s="27">
        <f t="shared" si="3"/>
        <v>0</v>
      </c>
      <c r="R12" s="11">
        <f t="shared" si="32"/>
        <v>0</v>
      </c>
      <c r="S12" s="15" t="s">
        <v>33</v>
      </c>
      <c r="T12" s="24">
        <f>IF(S12="x",'Gemensamma Tjänster'!$A13,0)</f>
        <v>369811</v>
      </c>
      <c r="U12" s="27">
        <f t="shared" si="4"/>
        <v>4.6652387104392144E-2</v>
      </c>
      <c r="V12" s="11">
        <f t="shared" si="33"/>
        <v>0</v>
      </c>
      <c r="W12" s="15" t="s">
        <v>33</v>
      </c>
      <c r="X12" s="24">
        <f>IF(W12="x",'Gemensamma Tjänster'!$A13,0)</f>
        <v>369811</v>
      </c>
      <c r="Y12" s="27">
        <f t="shared" si="5"/>
        <v>3.4871042742347716E-2</v>
      </c>
      <c r="Z12" s="11">
        <f t="shared" si="34"/>
        <v>0</v>
      </c>
      <c r="AA12" s="15"/>
      <c r="AB12" s="24">
        <f>IF(AA12="x",'Gemensamma Tjänster'!$A13,0)</f>
        <v>0</v>
      </c>
      <c r="AC12" s="27">
        <f t="shared" si="6"/>
        <v>0</v>
      </c>
      <c r="AD12" s="11">
        <f t="shared" si="35"/>
        <v>0</v>
      </c>
      <c r="AE12" s="15"/>
      <c r="AF12" s="24">
        <f>IF(AE12="x",'Gemensamma Tjänster'!$A13,0)</f>
        <v>0</v>
      </c>
      <c r="AG12" s="27">
        <f t="shared" si="7"/>
        <v>0</v>
      </c>
      <c r="AH12" s="11">
        <f t="shared" si="36"/>
        <v>0</v>
      </c>
      <c r="AI12" s="15"/>
      <c r="AJ12" s="24">
        <f>IF(AI12="x",'Gemensamma Tjänster'!$A13,0)</f>
        <v>0</v>
      </c>
      <c r="AK12" s="27">
        <f t="shared" si="8"/>
        <v>0</v>
      </c>
      <c r="AL12" s="11">
        <f t="shared" si="37"/>
        <v>0</v>
      </c>
      <c r="AM12" s="15"/>
      <c r="AN12" s="24">
        <f>IF(AM12="x",'Gemensamma Tjänster'!$A13,0)</f>
        <v>0</v>
      </c>
      <c r="AO12" s="27">
        <f t="shared" si="9"/>
        <v>0</v>
      </c>
      <c r="AP12" s="11">
        <f t="shared" si="38"/>
        <v>0</v>
      </c>
      <c r="AQ12" s="15" t="s">
        <v>33</v>
      </c>
      <c r="AR12" s="24">
        <f>IF(AQ12="x",'Gemensamma Tjänster'!$A13,0)</f>
        <v>369811</v>
      </c>
      <c r="AS12" s="27">
        <f t="shared" si="10"/>
        <v>3.4871042742347716E-2</v>
      </c>
      <c r="AT12" s="11">
        <f t="shared" si="39"/>
        <v>0</v>
      </c>
      <c r="AU12" s="15" t="s">
        <v>33</v>
      </c>
      <c r="AV12" s="24">
        <f>IF(AU12="x",'Gemensamma Tjänster'!$A13,0)</f>
        <v>369811</v>
      </c>
      <c r="AW12" s="27" t="e">
        <f t="shared" si="11"/>
        <v>#DIV/0!</v>
      </c>
      <c r="AX12" s="11">
        <f t="shared" si="40"/>
        <v>0</v>
      </c>
      <c r="AY12" s="15" t="s">
        <v>33</v>
      </c>
      <c r="AZ12" s="24">
        <f>IF(AY12="x",'Gemensamma Tjänster'!$A13,0)</f>
        <v>369811</v>
      </c>
      <c r="BA12" s="27" t="e">
        <f t="shared" si="12"/>
        <v>#DIV/0!</v>
      </c>
      <c r="BB12" s="11">
        <f t="shared" si="41"/>
        <v>0</v>
      </c>
      <c r="BC12" s="15" t="s">
        <v>33</v>
      </c>
      <c r="BD12" s="24">
        <f>IF(BC12="x",'Gemensamma Tjänster'!$A13,0)</f>
        <v>369811</v>
      </c>
      <c r="BE12" s="27" t="e">
        <f t="shared" si="13"/>
        <v>#DIV/0!</v>
      </c>
      <c r="BF12" s="11">
        <f t="shared" si="42"/>
        <v>0</v>
      </c>
      <c r="BG12" s="15" t="s">
        <v>33</v>
      </c>
      <c r="BH12" s="24">
        <f>IF(BG12="x",'Gemensamma Tjänster'!$A13,0)</f>
        <v>369811</v>
      </c>
      <c r="BI12" s="27" t="e">
        <f t="shared" si="14"/>
        <v>#DIV/0!</v>
      </c>
      <c r="BJ12" s="11">
        <f t="shared" si="43"/>
        <v>0</v>
      </c>
      <c r="BK12" s="15" t="s">
        <v>33</v>
      </c>
      <c r="BL12" s="24">
        <f>IF(BK12="x",'Gemensamma Tjänster'!$A13,0)</f>
        <v>369811</v>
      </c>
      <c r="BM12" s="27" t="e">
        <f t="shared" si="15"/>
        <v>#DIV/0!</v>
      </c>
      <c r="BN12" s="11">
        <f t="shared" si="44"/>
        <v>0</v>
      </c>
      <c r="BO12" s="15" t="s">
        <v>33</v>
      </c>
      <c r="BP12" s="24">
        <f>IF(BO12="x",'Gemensamma Tjänster'!$A13,0)</f>
        <v>369811</v>
      </c>
      <c r="BQ12" s="27" t="e">
        <f t="shared" si="16"/>
        <v>#DIV/0!</v>
      </c>
      <c r="BR12" s="11">
        <f t="shared" si="45"/>
        <v>0</v>
      </c>
      <c r="BS12" s="15" t="s">
        <v>33</v>
      </c>
      <c r="BT12" s="24">
        <f>IF(BS12="x",'Gemensamma Tjänster'!$A13,0)</f>
        <v>369811</v>
      </c>
      <c r="BU12" s="27" t="e">
        <f t="shared" si="17"/>
        <v>#DIV/0!</v>
      </c>
      <c r="BV12" s="11">
        <f t="shared" si="46"/>
        <v>0</v>
      </c>
      <c r="BW12" s="15" t="s">
        <v>33</v>
      </c>
      <c r="BX12" s="24">
        <f>IF(BW12="x",'Gemensamma Tjänster'!$A13,0)</f>
        <v>369811</v>
      </c>
      <c r="BY12" s="27" t="e">
        <f t="shared" si="18"/>
        <v>#DIV/0!</v>
      </c>
      <c r="BZ12" s="11">
        <f t="shared" si="47"/>
        <v>0</v>
      </c>
      <c r="CA12" s="15" t="s">
        <v>33</v>
      </c>
      <c r="CB12" s="24">
        <f>IF(CA12="x",'Gemensamma Tjänster'!$A13,0)</f>
        <v>369811</v>
      </c>
      <c r="CC12" s="27" t="e">
        <f t="shared" si="19"/>
        <v>#DIV/0!</v>
      </c>
      <c r="CD12" s="11">
        <f t="shared" si="48"/>
        <v>0</v>
      </c>
      <c r="CE12" s="15" t="s">
        <v>33</v>
      </c>
      <c r="CF12" s="24">
        <f>IF(CE12="x",'Gemensamma Tjänster'!$A13,0)</f>
        <v>369811</v>
      </c>
      <c r="CG12" s="27" t="e">
        <f t="shared" si="20"/>
        <v>#DIV/0!</v>
      </c>
      <c r="CH12" s="11">
        <f t="shared" si="49"/>
        <v>0</v>
      </c>
      <c r="CI12" s="15" t="s">
        <v>33</v>
      </c>
      <c r="CJ12" s="24">
        <f>IF(CI12="x",'Gemensamma Tjänster'!$A13,0)</f>
        <v>369811</v>
      </c>
      <c r="CK12" s="27" t="e">
        <f t="shared" si="21"/>
        <v>#DIV/0!</v>
      </c>
      <c r="CL12" s="11">
        <f t="shared" si="50"/>
        <v>0</v>
      </c>
      <c r="CM12" s="15" t="s">
        <v>33</v>
      </c>
      <c r="CN12" s="24">
        <f>IF(CM12="x",'Gemensamma Tjänster'!$A13,0)</f>
        <v>369811</v>
      </c>
      <c r="CO12" s="27" t="e">
        <f t="shared" si="22"/>
        <v>#DIV/0!</v>
      </c>
      <c r="CP12" s="11">
        <f t="shared" si="51"/>
        <v>0</v>
      </c>
      <c r="CQ12" s="15" t="s">
        <v>33</v>
      </c>
      <c r="CR12" s="24">
        <f>IF(CQ12="x",'Gemensamma Tjänster'!$A13,0)</f>
        <v>369811</v>
      </c>
      <c r="CS12" s="27" t="e">
        <f t="shared" si="23"/>
        <v>#DIV/0!</v>
      </c>
      <c r="CT12" s="11">
        <f t="shared" si="52"/>
        <v>0</v>
      </c>
      <c r="CU12" s="15" t="s">
        <v>33</v>
      </c>
      <c r="CV12" s="24">
        <f>IF(CU12="x",'Gemensamma Tjänster'!$A13,0)</f>
        <v>369811</v>
      </c>
      <c r="CW12" s="27" t="e">
        <f t="shared" si="24"/>
        <v>#DIV/0!</v>
      </c>
      <c r="CX12" s="11">
        <f t="shared" si="53"/>
        <v>0</v>
      </c>
      <c r="CY12" s="15" t="s">
        <v>33</v>
      </c>
      <c r="CZ12" s="24">
        <f>IF(CY12="x",'Gemensamma Tjänster'!$A13,0)</f>
        <v>369811</v>
      </c>
      <c r="DA12" s="27" t="e">
        <f t="shared" si="25"/>
        <v>#DIV/0!</v>
      </c>
      <c r="DB12" s="11">
        <f t="shared" si="54"/>
        <v>0</v>
      </c>
      <c r="DC12" s="15" t="s">
        <v>33</v>
      </c>
      <c r="DD12" s="24">
        <f>IF(DC12="x",'Gemensamma Tjänster'!$A13,0)</f>
        <v>369811</v>
      </c>
      <c r="DE12" s="27" t="e">
        <f t="shared" si="26"/>
        <v>#DIV/0!</v>
      </c>
      <c r="DF12" s="11">
        <f t="shared" si="55"/>
        <v>0</v>
      </c>
      <c r="DG12" s="15" t="s">
        <v>33</v>
      </c>
      <c r="DH12" s="24">
        <f>IF(DG12="x",'Gemensamma Tjänster'!$A13,0)</f>
        <v>369811</v>
      </c>
      <c r="DI12" s="27" t="e">
        <f t="shared" si="27"/>
        <v>#DIV/0!</v>
      </c>
      <c r="DJ12" s="11">
        <f t="shared" si="56"/>
        <v>0</v>
      </c>
      <c r="DK12" s="15" t="s">
        <v>33</v>
      </c>
      <c r="DL12" s="24">
        <f>IF(DK12="x",'Gemensamma Tjänster'!$A13,0)</f>
        <v>369811</v>
      </c>
      <c r="DM12" s="27" t="e">
        <f t="shared" si="28"/>
        <v>#DIV/0!</v>
      </c>
      <c r="DN12" s="11">
        <f t="shared" si="57"/>
        <v>0</v>
      </c>
    </row>
    <row r="13" spans="1:118" x14ac:dyDescent="0.25">
      <c r="A13" s="14" t="s">
        <v>11</v>
      </c>
      <c r="B13" s="18">
        <f t="shared" si="29"/>
        <v>300714.52122557175</v>
      </c>
      <c r="C13" s="32" t="s">
        <v>33</v>
      </c>
      <c r="D13" s="23">
        <f>IF(C13="x",'Gemensamma Tjänster'!$A14,0)</f>
        <v>203128</v>
      </c>
      <c r="E13" s="26">
        <f t="shared" si="0"/>
        <v>1.9264638016040461E-2</v>
      </c>
      <c r="F13" s="10">
        <v>41544.754200000003</v>
      </c>
      <c r="G13" s="14" t="s">
        <v>33</v>
      </c>
      <c r="H13" s="23">
        <f>IF(G13="x",'Gemensamma Tjänster'!$A14,0)</f>
        <v>203128</v>
      </c>
      <c r="I13" s="26">
        <f t="shared" si="1"/>
        <v>3.2777071282642858E-2</v>
      </c>
      <c r="J13" s="10">
        <f t="shared" si="30"/>
        <v>259169.76702557175</v>
      </c>
      <c r="K13" s="32"/>
      <c r="L13" s="23">
        <f>IF(K13="x",'Gemensamma Tjänster'!$A14,0)</f>
        <v>0</v>
      </c>
      <c r="M13" s="26">
        <f t="shared" si="2"/>
        <v>0</v>
      </c>
      <c r="N13" s="10">
        <f t="shared" si="31"/>
        <v>0</v>
      </c>
      <c r="O13" s="32"/>
      <c r="P13" s="23">
        <f>IF(O13="x",'Gemensamma Tjänster'!$A14,0)</f>
        <v>0</v>
      </c>
      <c r="Q13" s="26">
        <f t="shared" si="3"/>
        <v>0</v>
      </c>
      <c r="R13" s="10">
        <f t="shared" si="32"/>
        <v>0</v>
      </c>
      <c r="S13" s="14" t="s">
        <v>33</v>
      </c>
      <c r="T13" s="23">
        <f>IF(S13="x",'Gemensamma Tjänster'!$A14,0)</f>
        <v>203128</v>
      </c>
      <c r="U13" s="26">
        <f t="shared" si="4"/>
        <v>2.5624997871185464E-2</v>
      </c>
      <c r="V13" s="10">
        <f t="shared" si="33"/>
        <v>0</v>
      </c>
      <c r="W13" s="14" t="s">
        <v>33</v>
      </c>
      <c r="X13" s="23">
        <f>IF(W13="x",'Gemensamma Tjänster'!$A14,0)</f>
        <v>203128</v>
      </c>
      <c r="Y13" s="26">
        <f t="shared" si="5"/>
        <v>1.915379794048205E-2</v>
      </c>
      <c r="Z13" s="10">
        <f t="shared" si="34"/>
        <v>0</v>
      </c>
      <c r="AA13" s="14"/>
      <c r="AB13" s="23">
        <f>IF(AA13="x",'Gemensamma Tjänster'!$A14,0)</f>
        <v>0</v>
      </c>
      <c r="AC13" s="26">
        <f t="shared" si="6"/>
        <v>0</v>
      </c>
      <c r="AD13" s="10">
        <f t="shared" si="35"/>
        <v>0</v>
      </c>
      <c r="AE13" s="14"/>
      <c r="AF13" s="23">
        <f>IF(AE13="x",'Gemensamma Tjänster'!$A14,0)</f>
        <v>0</v>
      </c>
      <c r="AG13" s="26">
        <f t="shared" si="7"/>
        <v>0</v>
      </c>
      <c r="AH13" s="10">
        <f t="shared" si="36"/>
        <v>0</v>
      </c>
      <c r="AI13" s="14"/>
      <c r="AJ13" s="23">
        <f>IF(AI13="x",'Gemensamma Tjänster'!$A14,0)</f>
        <v>0</v>
      </c>
      <c r="AK13" s="26">
        <f t="shared" si="8"/>
        <v>0</v>
      </c>
      <c r="AL13" s="10">
        <f t="shared" si="37"/>
        <v>0</v>
      </c>
      <c r="AM13" s="14"/>
      <c r="AN13" s="23">
        <f>IF(AM13="x",'Gemensamma Tjänster'!$A14,0)</f>
        <v>0</v>
      </c>
      <c r="AO13" s="26">
        <f t="shared" si="9"/>
        <v>0</v>
      </c>
      <c r="AP13" s="10">
        <f t="shared" si="38"/>
        <v>0</v>
      </c>
      <c r="AQ13" s="14" t="s">
        <v>33</v>
      </c>
      <c r="AR13" s="23">
        <f>IF(AQ13="x",'Gemensamma Tjänster'!$A14,0)</f>
        <v>203128</v>
      </c>
      <c r="AS13" s="26">
        <f t="shared" si="10"/>
        <v>1.915379794048205E-2</v>
      </c>
      <c r="AT13" s="10">
        <f t="shared" si="39"/>
        <v>0</v>
      </c>
      <c r="AU13" s="14" t="s">
        <v>33</v>
      </c>
      <c r="AV13" s="23">
        <f>IF(AU13="x",'Gemensamma Tjänster'!$A14,0)</f>
        <v>203128</v>
      </c>
      <c r="AW13" s="26" t="e">
        <f t="shared" si="11"/>
        <v>#DIV/0!</v>
      </c>
      <c r="AX13" s="10">
        <f t="shared" si="40"/>
        <v>0</v>
      </c>
      <c r="AY13" s="14" t="s">
        <v>33</v>
      </c>
      <c r="AZ13" s="23">
        <f>IF(AY13="x",'Gemensamma Tjänster'!$A14,0)</f>
        <v>203128</v>
      </c>
      <c r="BA13" s="26" t="e">
        <f t="shared" si="12"/>
        <v>#DIV/0!</v>
      </c>
      <c r="BB13" s="10">
        <f t="shared" si="41"/>
        <v>0</v>
      </c>
      <c r="BC13" s="14" t="s">
        <v>33</v>
      </c>
      <c r="BD13" s="23">
        <f>IF(BC13="x",'Gemensamma Tjänster'!$A14,0)</f>
        <v>203128</v>
      </c>
      <c r="BE13" s="26" t="e">
        <f t="shared" si="13"/>
        <v>#DIV/0!</v>
      </c>
      <c r="BF13" s="10">
        <f t="shared" si="42"/>
        <v>0</v>
      </c>
      <c r="BG13" s="14" t="s">
        <v>33</v>
      </c>
      <c r="BH13" s="23">
        <f>IF(BG13="x",'Gemensamma Tjänster'!$A14,0)</f>
        <v>203128</v>
      </c>
      <c r="BI13" s="26" t="e">
        <f t="shared" si="14"/>
        <v>#DIV/0!</v>
      </c>
      <c r="BJ13" s="10">
        <f t="shared" si="43"/>
        <v>0</v>
      </c>
      <c r="BK13" s="14" t="s">
        <v>33</v>
      </c>
      <c r="BL13" s="23">
        <f>IF(BK13="x",'Gemensamma Tjänster'!$A14,0)</f>
        <v>203128</v>
      </c>
      <c r="BM13" s="26" t="e">
        <f t="shared" si="15"/>
        <v>#DIV/0!</v>
      </c>
      <c r="BN13" s="10">
        <f t="shared" si="44"/>
        <v>0</v>
      </c>
      <c r="BO13" s="14" t="s">
        <v>33</v>
      </c>
      <c r="BP13" s="23">
        <f>IF(BO13="x",'Gemensamma Tjänster'!$A14,0)</f>
        <v>203128</v>
      </c>
      <c r="BQ13" s="26" t="e">
        <f t="shared" si="16"/>
        <v>#DIV/0!</v>
      </c>
      <c r="BR13" s="10">
        <f t="shared" si="45"/>
        <v>0</v>
      </c>
      <c r="BS13" s="14" t="s">
        <v>33</v>
      </c>
      <c r="BT13" s="23">
        <f>IF(BS13="x",'Gemensamma Tjänster'!$A14,0)</f>
        <v>203128</v>
      </c>
      <c r="BU13" s="26" t="e">
        <f t="shared" si="17"/>
        <v>#DIV/0!</v>
      </c>
      <c r="BV13" s="10">
        <f t="shared" si="46"/>
        <v>0</v>
      </c>
      <c r="BW13" s="14" t="s">
        <v>33</v>
      </c>
      <c r="BX13" s="23">
        <f>IF(BW13="x",'Gemensamma Tjänster'!$A14,0)</f>
        <v>203128</v>
      </c>
      <c r="BY13" s="26" t="e">
        <f t="shared" si="18"/>
        <v>#DIV/0!</v>
      </c>
      <c r="BZ13" s="10">
        <f t="shared" si="47"/>
        <v>0</v>
      </c>
      <c r="CA13" s="14" t="s">
        <v>33</v>
      </c>
      <c r="CB13" s="23">
        <f>IF(CA13="x",'Gemensamma Tjänster'!$A14,0)</f>
        <v>203128</v>
      </c>
      <c r="CC13" s="26" t="e">
        <f t="shared" si="19"/>
        <v>#DIV/0!</v>
      </c>
      <c r="CD13" s="10">
        <f t="shared" si="48"/>
        <v>0</v>
      </c>
      <c r="CE13" s="14" t="s">
        <v>33</v>
      </c>
      <c r="CF13" s="23">
        <f>IF(CE13="x",'Gemensamma Tjänster'!$A14,0)</f>
        <v>203128</v>
      </c>
      <c r="CG13" s="26" t="e">
        <f t="shared" si="20"/>
        <v>#DIV/0!</v>
      </c>
      <c r="CH13" s="10">
        <f t="shared" si="49"/>
        <v>0</v>
      </c>
      <c r="CI13" s="14" t="s">
        <v>33</v>
      </c>
      <c r="CJ13" s="23">
        <f>IF(CI13="x",'Gemensamma Tjänster'!$A14,0)</f>
        <v>203128</v>
      </c>
      <c r="CK13" s="26" t="e">
        <f t="shared" si="21"/>
        <v>#DIV/0!</v>
      </c>
      <c r="CL13" s="10">
        <f t="shared" si="50"/>
        <v>0</v>
      </c>
      <c r="CM13" s="14" t="s">
        <v>33</v>
      </c>
      <c r="CN13" s="23">
        <f>IF(CM13="x",'Gemensamma Tjänster'!$A14,0)</f>
        <v>203128</v>
      </c>
      <c r="CO13" s="26" t="e">
        <f t="shared" si="22"/>
        <v>#DIV/0!</v>
      </c>
      <c r="CP13" s="10">
        <f t="shared" si="51"/>
        <v>0</v>
      </c>
      <c r="CQ13" s="14" t="s">
        <v>33</v>
      </c>
      <c r="CR13" s="23">
        <f>IF(CQ13="x",'Gemensamma Tjänster'!$A14,0)</f>
        <v>203128</v>
      </c>
      <c r="CS13" s="26" t="e">
        <f t="shared" si="23"/>
        <v>#DIV/0!</v>
      </c>
      <c r="CT13" s="10">
        <f t="shared" si="52"/>
        <v>0</v>
      </c>
      <c r="CU13" s="14" t="s">
        <v>33</v>
      </c>
      <c r="CV13" s="23">
        <f>IF(CU13="x",'Gemensamma Tjänster'!$A14,0)</f>
        <v>203128</v>
      </c>
      <c r="CW13" s="26" t="e">
        <f t="shared" si="24"/>
        <v>#DIV/0!</v>
      </c>
      <c r="CX13" s="10">
        <f t="shared" si="53"/>
        <v>0</v>
      </c>
      <c r="CY13" s="14" t="s">
        <v>33</v>
      </c>
      <c r="CZ13" s="23">
        <f>IF(CY13="x",'Gemensamma Tjänster'!$A14,0)</f>
        <v>203128</v>
      </c>
      <c r="DA13" s="26" t="e">
        <f t="shared" si="25"/>
        <v>#DIV/0!</v>
      </c>
      <c r="DB13" s="10">
        <f t="shared" si="54"/>
        <v>0</v>
      </c>
      <c r="DC13" s="14" t="s">
        <v>33</v>
      </c>
      <c r="DD13" s="23">
        <f>IF(DC13="x",'Gemensamma Tjänster'!$A14,0)</f>
        <v>203128</v>
      </c>
      <c r="DE13" s="26" t="e">
        <f t="shared" si="26"/>
        <v>#DIV/0!</v>
      </c>
      <c r="DF13" s="10">
        <f t="shared" si="55"/>
        <v>0</v>
      </c>
      <c r="DG13" s="14" t="s">
        <v>33</v>
      </c>
      <c r="DH13" s="23">
        <f>IF(DG13="x",'Gemensamma Tjänster'!$A14,0)</f>
        <v>203128</v>
      </c>
      <c r="DI13" s="26" t="e">
        <f t="shared" si="27"/>
        <v>#DIV/0!</v>
      </c>
      <c r="DJ13" s="10">
        <f t="shared" si="56"/>
        <v>0</v>
      </c>
      <c r="DK13" s="14" t="s">
        <v>33</v>
      </c>
      <c r="DL13" s="23">
        <f>IF(DK13="x",'Gemensamma Tjänster'!$A14,0)</f>
        <v>203128</v>
      </c>
      <c r="DM13" s="26" t="e">
        <f t="shared" si="28"/>
        <v>#DIV/0!</v>
      </c>
      <c r="DN13" s="10">
        <f t="shared" si="57"/>
        <v>0</v>
      </c>
    </row>
    <row r="14" spans="1:118" x14ac:dyDescent="0.25">
      <c r="A14" s="15" t="s">
        <v>111</v>
      </c>
      <c r="B14" s="19">
        <f t="shared" si="29"/>
        <v>363915.08257428231</v>
      </c>
      <c r="C14" s="33" t="s">
        <v>33</v>
      </c>
      <c r="D14" s="24">
        <f>IF(C14="x",'Gemensamma Tjänster'!$A15,0)</f>
        <v>245819</v>
      </c>
      <c r="E14" s="27">
        <f t="shared" si="0"/>
        <v>2.3313447936596874E-2</v>
      </c>
      <c r="F14" s="11">
        <v>50276.130975</v>
      </c>
      <c r="G14" s="15" t="s">
        <v>33</v>
      </c>
      <c r="H14" s="24">
        <f>IF(G14="x",'Gemensamma Tjänster'!$A15,0)</f>
        <v>245819</v>
      </c>
      <c r="I14" s="27">
        <f t="shared" si="1"/>
        <v>3.9665761911838765E-2</v>
      </c>
      <c r="J14" s="11">
        <f t="shared" si="30"/>
        <v>313638.95159928233</v>
      </c>
      <c r="K14" s="33"/>
      <c r="L14" s="24">
        <f>IF(K14="x",'Gemensamma Tjänster'!$A15,0)</f>
        <v>0</v>
      </c>
      <c r="M14" s="27">
        <f t="shared" si="2"/>
        <v>0</v>
      </c>
      <c r="N14" s="11">
        <f t="shared" si="31"/>
        <v>0</v>
      </c>
      <c r="O14" s="33"/>
      <c r="P14" s="24">
        <f>IF(O14="x",'Gemensamma Tjänster'!$A15,0)</f>
        <v>0</v>
      </c>
      <c r="Q14" s="27">
        <f t="shared" si="3"/>
        <v>0</v>
      </c>
      <c r="R14" s="11">
        <f t="shared" si="32"/>
        <v>0</v>
      </c>
      <c r="S14" s="15" t="s">
        <v>33</v>
      </c>
      <c r="T14" s="24">
        <f>IF(S14="x",'Gemensamma Tjänster'!$A15,0)</f>
        <v>245819</v>
      </c>
      <c r="U14" s="27">
        <f t="shared" si="4"/>
        <v>3.1010551729436314E-2</v>
      </c>
      <c r="V14" s="11">
        <f t="shared" si="33"/>
        <v>0</v>
      </c>
      <c r="W14" s="15" t="s">
        <v>33</v>
      </c>
      <c r="X14" s="24">
        <f>IF(W14="x",'Gemensamma Tjänster'!$A15,0)</f>
        <v>245819</v>
      </c>
      <c r="Y14" s="27">
        <f t="shared" si="5"/>
        <v>2.3179312827041849E-2</v>
      </c>
      <c r="Z14" s="11">
        <f t="shared" si="34"/>
        <v>0</v>
      </c>
      <c r="AA14" s="15"/>
      <c r="AB14" s="24">
        <f>IF(AA14="x",'Gemensamma Tjänster'!$A15,0)</f>
        <v>0</v>
      </c>
      <c r="AC14" s="27">
        <f t="shared" si="6"/>
        <v>0</v>
      </c>
      <c r="AD14" s="11">
        <f t="shared" si="35"/>
        <v>0</v>
      </c>
      <c r="AE14" s="15"/>
      <c r="AF14" s="24">
        <f>IF(AE14="x",'Gemensamma Tjänster'!$A15,0)</f>
        <v>0</v>
      </c>
      <c r="AG14" s="27">
        <f t="shared" si="7"/>
        <v>0</v>
      </c>
      <c r="AH14" s="11">
        <f t="shared" si="36"/>
        <v>0</v>
      </c>
      <c r="AI14" s="15"/>
      <c r="AJ14" s="24">
        <f>IF(AI14="x",'Gemensamma Tjänster'!$A15,0)</f>
        <v>0</v>
      </c>
      <c r="AK14" s="27">
        <f t="shared" si="8"/>
        <v>0</v>
      </c>
      <c r="AL14" s="11">
        <f t="shared" si="37"/>
        <v>0</v>
      </c>
      <c r="AM14" s="15"/>
      <c r="AN14" s="24">
        <f>IF(AM14="x",'Gemensamma Tjänster'!$A15,0)</f>
        <v>0</v>
      </c>
      <c r="AO14" s="27">
        <f t="shared" si="9"/>
        <v>0</v>
      </c>
      <c r="AP14" s="11">
        <f t="shared" si="38"/>
        <v>0</v>
      </c>
      <c r="AQ14" s="15" t="s">
        <v>33</v>
      </c>
      <c r="AR14" s="24">
        <f>IF(AQ14="x",'Gemensamma Tjänster'!$A15,0)</f>
        <v>245819</v>
      </c>
      <c r="AS14" s="27">
        <f t="shared" si="10"/>
        <v>2.3179312827041849E-2</v>
      </c>
      <c r="AT14" s="11">
        <f t="shared" si="39"/>
        <v>0</v>
      </c>
      <c r="AU14" s="15" t="s">
        <v>33</v>
      </c>
      <c r="AV14" s="24">
        <f>IF(AU14="x",'Gemensamma Tjänster'!$A15,0)</f>
        <v>245819</v>
      </c>
      <c r="AW14" s="27" t="e">
        <f t="shared" si="11"/>
        <v>#DIV/0!</v>
      </c>
      <c r="AX14" s="11">
        <f t="shared" si="40"/>
        <v>0</v>
      </c>
      <c r="AY14" s="15" t="s">
        <v>33</v>
      </c>
      <c r="AZ14" s="24">
        <f>IF(AY14="x",'Gemensamma Tjänster'!$A15,0)</f>
        <v>245819</v>
      </c>
      <c r="BA14" s="27" t="e">
        <f t="shared" si="12"/>
        <v>#DIV/0!</v>
      </c>
      <c r="BB14" s="11">
        <f t="shared" si="41"/>
        <v>0</v>
      </c>
      <c r="BC14" s="15" t="s">
        <v>33</v>
      </c>
      <c r="BD14" s="24">
        <f>IF(BC14="x",'Gemensamma Tjänster'!$A15,0)</f>
        <v>245819</v>
      </c>
      <c r="BE14" s="27" t="e">
        <f t="shared" si="13"/>
        <v>#DIV/0!</v>
      </c>
      <c r="BF14" s="11">
        <f t="shared" si="42"/>
        <v>0</v>
      </c>
      <c r="BG14" s="15" t="s">
        <v>33</v>
      </c>
      <c r="BH14" s="24">
        <f>IF(BG14="x",'Gemensamma Tjänster'!$A15,0)</f>
        <v>245819</v>
      </c>
      <c r="BI14" s="27" t="e">
        <f t="shared" si="14"/>
        <v>#DIV/0!</v>
      </c>
      <c r="BJ14" s="11">
        <f t="shared" si="43"/>
        <v>0</v>
      </c>
      <c r="BK14" s="15" t="s">
        <v>33</v>
      </c>
      <c r="BL14" s="24">
        <f>IF(BK14="x",'Gemensamma Tjänster'!$A15,0)</f>
        <v>245819</v>
      </c>
      <c r="BM14" s="27" t="e">
        <f t="shared" si="15"/>
        <v>#DIV/0!</v>
      </c>
      <c r="BN14" s="11">
        <f t="shared" si="44"/>
        <v>0</v>
      </c>
      <c r="BO14" s="15" t="s">
        <v>33</v>
      </c>
      <c r="BP14" s="24">
        <f>IF(BO14="x",'Gemensamma Tjänster'!$A15,0)</f>
        <v>245819</v>
      </c>
      <c r="BQ14" s="27" t="e">
        <f t="shared" si="16"/>
        <v>#DIV/0!</v>
      </c>
      <c r="BR14" s="11">
        <f t="shared" si="45"/>
        <v>0</v>
      </c>
      <c r="BS14" s="15" t="s">
        <v>33</v>
      </c>
      <c r="BT14" s="24">
        <f>IF(BS14="x",'Gemensamma Tjänster'!$A15,0)</f>
        <v>245819</v>
      </c>
      <c r="BU14" s="27" t="e">
        <f t="shared" si="17"/>
        <v>#DIV/0!</v>
      </c>
      <c r="BV14" s="11">
        <f t="shared" si="46"/>
        <v>0</v>
      </c>
      <c r="BW14" s="15" t="s">
        <v>33</v>
      </c>
      <c r="BX14" s="24">
        <f>IF(BW14="x",'Gemensamma Tjänster'!$A15,0)</f>
        <v>245819</v>
      </c>
      <c r="BY14" s="27" t="e">
        <f t="shared" si="18"/>
        <v>#DIV/0!</v>
      </c>
      <c r="BZ14" s="11">
        <f t="shared" si="47"/>
        <v>0</v>
      </c>
      <c r="CA14" s="15" t="s">
        <v>33</v>
      </c>
      <c r="CB14" s="24">
        <f>IF(CA14="x",'Gemensamma Tjänster'!$A15,0)</f>
        <v>245819</v>
      </c>
      <c r="CC14" s="27" t="e">
        <f t="shared" si="19"/>
        <v>#DIV/0!</v>
      </c>
      <c r="CD14" s="11">
        <f t="shared" si="48"/>
        <v>0</v>
      </c>
      <c r="CE14" s="15" t="s">
        <v>33</v>
      </c>
      <c r="CF14" s="24">
        <f>IF(CE14="x",'Gemensamma Tjänster'!$A15,0)</f>
        <v>245819</v>
      </c>
      <c r="CG14" s="27" t="e">
        <f t="shared" si="20"/>
        <v>#DIV/0!</v>
      </c>
      <c r="CH14" s="11">
        <f t="shared" si="49"/>
        <v>0</v>
      </c>
      <c r="CI14" s="15" t="s">
        <v>33</v>
      </c>
      <c r="CJ14" s="24">
        <f>IF(CI14="x",'Gemensamma Tjänster'!$A15,0)</f>
        <v>245819</v>
      </c>
      <c r="CK14" s="27" t="e">
        <f t="shared" si="21"/>
        <v>#DIV/0!</v>
      </c>
      <c r="CL14" s="11">
        <f t="shared" si="50"/>
        <v>0</v>
      </c>
      <c r="CM14" s="15" t="s">
        <v>33</v>
      </c>
      <c r="CN14" s="24">
        <f>IF(CM14="x",'Gemensamma Tjänster'!$A15,0)</f>
        <v>245819</v>
      </c>
      <c r="CO14" s="27" t="e">
        <f t="shared" si="22"/>
        <v>#DIV/0!</v>
      </c>
      <c r="CP14" s="11">
        <f t="shared" si="51"/>
        <v>0</v>
      </c>
      <c r="CQ14" s="15" t="s">
        <v>33</v>
      </c>
      <c r="CR14" s="24">
        <f>IF(CQ14="x",'Gemensamma Tjänster'!$A15,0)</f>
        <v>245819</v>
      </c>
      <c r="CS14" s="27" t="e">
        <f t="shared" si="23"/>
        <v>#DIV/0!</v>
      </c>
      <c r="CT14" s="11">
        <f t="shared" si="52"/>
        <v>0</v>
      </c>
      <c r="CU14" s="15" t="s">
        <v>33</v>
      </c>
      <c r="CV14" s="24">
        <f>IF(CU14="x",'Gemensamma Tjänster'!$A15,0)</f>
        <v>245819</v>
      </c>
      <c r="CW14" s="27" t="e">
        <f t="shared" si="24"/>
        <v>#DIV/0!</v>
      </c>
      <c r="CX14" s="11">
        <f t="shared" si="53"/>
        <v>0</v>
      </c>
      <c r="CY14" s="15" t="s">
        <v>33</v>
      </c>
      <c r="CZ14" s="24">
        <f>IF(CY14="x",'Gemensamma Tjänster'!$A15,0)</f>
        <v>245819</v>
      </c>
      <c r="DA14" s="27" t="e">
        <f t="shared" si="25"/>
        <v>#DIV/0!</v>
      </c>
      <c r="DB14" s="11">
        <f t="shared" si="54"/>
        <v>0</v>
      </c>
      <c r="DC14" s="15" t="s">
        <v>33</v>
      </c>
      <c r="DD14" s="24">
        <f>IF(DC14="x",'Gemensamma Tjänster'!$A15,0)</f>
        <v>245819</v>
      </c>
      <c r="DE14" s="27" t="e">
        <f t="shared" si="26"/>
        <v>#DIV/0!</v>
      </c>
      <c r="DF14" s="11">
        <f t="shared" si="55"/>
        <v>0</v>
      </c>
      <c r="DG14" s="15" t="s">
        <v>33</v>
      </c>
      <c r="DH14" s="24">
        <f>IF(DG14="x",'Gemensamma Tjänster'!$A15,0)</f>
        <v>245819</v>
      </c>
      <c r="DI14" s="27" t="e">
        <f t="shared" si="27"/>
        <v>#DIV/0!</v>
      </c>
      <c r="DJ14" s="11">
        <f t="shared" si="56"/>
        <v>0</v>
      </c>
      <c r="DK14" s="15" t="s">
        <v>33</v>
      </c>
      <c r="DL14" s="24">
        <f>IF(DK14="x",'Gemensamma Tjänster'!$A15,0)</f>
        <v>245819</v>
      </c>
      <c r="DM14" s="27" t="e">
        <f t="shared" si="28"/>
        <v>#DIV/0!</v>
      </c>
      <c r="DN14" s="11">
        <f t="shared" si="57"/>
        <v>0</v>
      </c>
    </row>
    <row r="15" spans="1:118" x14ac:dyDescent="0.25">
      <c r="A15" s="14" t="s">
        <v>13</v>
      </c>
      <c r="B15" s="18">
        <f t="shared" si="29"/>
        <v>0</v>
      </c>
      <c r="C15" s="32"/>
      <c r="D15" s="23">
        <f>IF(C15="x",'Gemensamma Tjänster'!$A16,0)</f>
        <v>0</v>
      </c>
      <c r="E15" s="26">
        <f t="shared" si="0"/>
        <v>0</v>
      </c>
      <c r="F15" s="10">
        <v>0</v>
      </c>
      <c r="G15" s="14"/>
      <c r="H15" s="23">
        <f>IF(G15="x",'Gemensamma Tjänster'!$A16,0)</f>
        <v>0</v>
      </c>
      <c r="I15" s="26">
        <f t="shared" si="1"/>
        <v>0</v>
      </c>
      <c r="J15" s="10">
        <f t="shared" si="30"/>
        <v>0</v>
      </c>
      <c r="K15" s="32"/>
      <c r="L15" s="23">
        <f>IF(K15="x",'Gemensamma Tjänster'!$A16,0)</f>
        <v>0</v>
      </c>
      <c r="M15" s="26">
        <f t="shared" si="2"/>
        <v>0</v>
      </c>
      <c r="N15" s="10">
        <f t="shared" si="31"/>
        <v>0</v>
      </c>
      <c r="O15" s="32"/>
      <c r="P15" s="23">
        <f>IF(O15="x",'Gemensamma Tjänster'!$A16,0)</f>
        <v>0</v>
      </c>
      <c r="Q15" s="26">
        <f t="shared" si="3"/>
        <v>0</v>
      </c>
      <c r="R15" s="10">
        <f t="shared" si="32"/>
        <v>0</v>
      </c>
      <c r="S15" s="14"/>
      <c r="T15" s="23">
        <f>IF(S15="x",'Gemensamma Tjänster'!$A16,0)</f>
        <v>0</v>
      </c>
      <c r="U15" s="26">
        <f t="shared" si="4"/>
        <v>0</v>
      </c>
      <c r="V15" s="10">
        <f t="shared" si="33"/>
        <v>0</v>
      </c>
      <c r="W15" s="14" t="s">
        <v>33</v>
      </c>
      <c r="X15" s="23">
        <f>IF(W15="x",'Gemensamma Tjänster'!$A16,0)</f>
        <v>61017</v>
      </c>
      <c r="Y15" s="26">
        <f t="shared" si="5"/>
        <v>5.7535509084635957E-3</v>
      </c>
      <c r="Z15" s="10">
        <f t="shared" si="34"/>
        <v>0</v>
      </c>
      <c r="AA15" s="14"/>
      <c r="AB15" s="23">
        <f>IF(AA15="x",'Gemensamma Tjänster'!$A16,0)</f>
        <v>0</v>
      </c>
      <c r="AC15" s="26">
        <f t="shared" si="6"/>
        <v>0</v>
      </c>
      <c r="AD15" s="10">
        <f t="shared" si="35"/>
        <v>0</v>
      </c>
      <c r="AE15" s="14"/>
      <c r="AF15" s="23">
        <f>IF(AE15="x",'Gemensamma Tjänster'!$A16,0)</f>
        <v>0</v>
      </c>
      <c r="AG15" s="26">
        <f t="shared" si="7"/>
        <v>0</v>
      </c>
      <c r="AH15" s="10">
        <f t="shared" si="36"/>
        <v>0</v>
      </c>
      <c r="AI15" s="14"/>
      <c r="AJ15" s="23">
        <f>IF(AI15="x",'Gemensamma Tjänster'!$A16,0)</f>
        <v>0</v>
      </c>
      <c r="AK15" s="26">
        <f t="shared" si="8"/>
        <v>0</v>
      </c>
      <c r="AL15" s="10">
        <f t="shared" si="37"/>
        <v>0</v>
      </c>
      <c r="AM15" s="14"/>
      <c r="AN15" s="23">
        <f>IF(AM15="x",'Gemensamma Tjänster'!$A16,0)</f>
        <v>0</v>
      </c>
      <c r="AO15" s="26">
        <f t="shared" si="9"/>
        <v>0</v>
      </c>
      <c r="AP15" s="10">
        <f t="shared" si="38"/>
        <v>0</v>
      </c>
      <c r="AQ15" s="14" t="s">
        <v>33</v>
      </c>
      <c r="AR15" s="23">
        <f>IF(AQ15="x",'Gemensamma Tjänster'!$A16,0)</f>
        <v>61017</v>
      </c>
      <c r="AS15" s="26">
        <f t="shared" si="10"/>
        <v>5.7535509084635957E-3</v>
      </c>
      <c r="AT15" s="10">
        <f t="shared" si="39"/>
        <v>0</v>
      </c>
      <c r="AU15" s="14" t="s">
        <v>33</v>
      </c>
      <c r="AV15" s="23">
        <f>IF(AU15="x",'Gemensamma Tjänster'!$A16,0)</f>
        <v>61017</v>
      </c>
      <c r="AW15" s="26" t="e">
        <f t="shared" si="11"/>
        <v>#DIV/0!</v>
      </c>
      <c r="AX15" s="10">
        <f t="shared" si="40"/>
        <v>0</v>
      </c>
      <c r="AY15" s="14" t="s">
        <v>33</v>
      </c>
      <c r="AZ15" s="23">
        <f>IF(AY15="x",'Gemensamma Tjänster'!$A16,0)</f>
        <v>61017</v>
      </c>
      <c r="BA15" s="26" t="e">
        <f t="shared" si="12"/>
        <v>#DIV/0!</v>
      </c>
      <c r="BB15" s="10">
        <f t="shared" si="41"/>
        <v>0</v>
      </c>
      <c r="BC15" s="14" t="s">
        <v>33</v>
      </c>
      <c r="BD15" s="23">
        <f>IF(BC15="x",'Gemensamma Tjänster'!$A16,0)</f>
        <v>61017</v>
      </c>
      <c r="BE15" s="26" t="e">
        <f t="shared" si="13"/>
        <v>#DIV/0!</v>
      </c>
      <c r="BF15" s="10">
        <f t="shared" si="42"/>
        <v>0</v>
      </c>
      <c r="BG15" s="14" t="s">
        <v>33</v>
      </c>
      <c r="BH15" s="23">
        <f>IF(BG15="x",'Gemensamma Tjänster'!$A16,0)</f>
        <v>61017</v>
      </c>
      <c r="BI15" s="26" t="e">
        <f t="shared" si="14"/>
        <v>#DIV/0!</v>
      </c>
      <c r="BJ15" s="10">
        <f t="shared" si="43"/>
        <v>0</v>
      </c>
      <c r="BK15" s="14" t="s">
        <v>33</v>
      </c>
      <c r="BL15" s="23">
        <f>IF(BK15="x",'Gemensamma Tjänster'!$A16,0)</f>
        <v>61017</v>
      </c>
      <c r="BM15" s="26" t="e">
        <f t="shared" si="15"/>
        <v>#DIV/0!</v>
      </c>
      <c r="BN15" s="10">
        <f t="shared" si="44"/>
        <v>0</v>
      </c>
      <c r="BO15" s="14" t="s">
        <v>33</v>
      </c>
      <c r="BP15" s="23">
        <f>IF(BO15="x",'Gemensamma Tjänster'!$A16,0)</f>
        <v>61017</v>
      </c>
      <c r="BQ15" s="26" t="e">
        <f t="shared" si="16"/>
        <v>#DIV/0!</v>
      </c>
      <c r="BR15" s="10">
        <f t="shared" si="45"/>
        <v>0</v>
      </c>
      <c r="BS15" s="14" t="s">
        <v>33</v>
      </c>
      <c r="BT15" s="23">
        <f>IF(BS15="x",'Gemensamma Tjänster'!$A16,0)</f>
        <v>61017</v>
      </c>
      <c r="BU15" s="26" t="e">
        <f t="shared" si="17"/>
        <v>#DIV/0!</v>
      </c>
      <c r="BV15" s="10">
        <f t="shared" si="46"/>
        <v>0</v>
      </c>
      <c r="BW15" s="14" t="s">
        <v>33</v>
      </c>
      <c r="BX15" s="23">
        <f>IF(BW15="x",'Gemensamma Tjänster'!$A16,0)</f>
        <v>61017</v>
      </c>
      <c r="BY15" s="26" t="e">
        <f t="shared" si="18"/>
        <v>#DIV/0!</v>
      </c>
      <c r="BZ15" s="10">
        <f t="shared" si="47"/>
        <v>0</v>
      </c>
      <c r="CA15" s="14" t="s">
        <v>33</v>
      </c>
      <c r="CB15" s="23">
        <f>IF(CA15="x",'Gemensamma Tjänster'!$A16,0)</f>
        <v>61017</v>
      </c>
      <c r="CC15" s="26" t="e">
        <f t="shared" si="19"/>
        <v>#DIV/0!</v>
      </c>
      <c r="CD15" s="10">
        <f t="shared" si="48"/>
        <v>0</v>
      </c>
      <c r="CE15" s="14" t="s">
        <v>33</v>
      </c>
      <c r="CF15" s="23">
        <f>IF(CE15="x",'Gemensamma Tjänster'!$A16,0)</f>
        <v>61017</v>
      </c>
      <c r="CG15" s="26" t="e">
        <f t="shared" si="20"/>
        <v>#DIV/0!</v>
      </c>
      <c r="CH15" s="10">
        <f t="shared" si="49"/>
        <v>0</v>
      </c>
      <c r="CI15" s="14" t="s">
        <v>33</v>
      </c>
      <c r="CJ15" s="23">
        <f>IF(CI15="x",'Gemensamma Tjänster'!$A16,0)</f>
        <v>61017</v>
      </c>
      <c r="CK15" s="26" t="e">
        <f t="shared" si="21"/>
        <v>#DIV/0!</v>
      </c>
      <c r="CL15" s="10">
        <f t="shared" si="50"/>
        <v>0</v>
      </c>
      <c r="CM15" s="14" t="s">
        <v>33</v>
      </c>
      <c r="CN15" s="23">
        <f>IF(CM15="x",'Gemensamma Tjänster'!$A16,0)</f>
        <v>61017</v>
      </c>
      <c r="CO15" s="26" t="e">
        <f t="shared" si="22"/>
        <v>#DIV/0!</v>
      </c>
      <c r="CP15" s="10">
        <f t="shared" si="51"/>
        <v>0</v>
      </c>
      <c r="CQ15" s="14" t="s">
        <v>33</v>
      </c>
      <c r="CR15" s="23">
        <f>IF(CQ15="x",'Gemensamma Tjänster'!$A16,0)</f>
        <v>61017</v>
      </c>
      <c r="CS15" s="26" t="e">
        <f t="shared" si="23"/>
        <v>#DIV/0!</v>
      </c>
      <c r="CT15" s="10">
        <f t="shared" si="52"/>
        <v>0</v>
      </c>
      <c r="CU15" s="14" t="s">
        <v>33</v>
      </c>
      <c r="CV15" s="23">
        <f>IF(CU15="x",'Gemensamma Tjänster'!$A16,0)</f>
        <v>61017</v>
      </c>
      <c r="CW15" s="26" t="e">
        <f t="shared" si="24"/>
        <v>#DIV/0!</v>
      </c>
      <c r="CX15" s="10">
        <f t="shared" si="53"/>
        <v>0</v>
      </c>
      <c r="CY15" s="14" t="s">
        <v>33</v>
      </c>
      <c r="CZ15" s="23">
        <f>IF(CY15="x",'Gemensamma Tjänster'!$A16,0)</f>
        <v>61017</v>
      </c>
      <c r="DA15" s="26" t="e">
        <f t="shared" si="25"/>
        <v>#DIV/0!</v>
      </c>
      <c r="DB15" s="10">
        <f t="shared" si="54"/>
        <v>0</v>
      </c>
      <c r="DC15" s="14" t="s">
        <v>33</v>
      </c>
      <c r="DD15" s="23">
        <f>IF(DC15="x",'Gemensamma Tjänster'!$A16,0)</f>
        <v>61017</v>
      </c>
      <c r="DE15" s="26" t="e">
        <f t="shared" si="26"/>
        <v>#DIV/0!</v>
      </c>
      <c r="DF15" s="10">
        <f t="shared" si="55"/>
        <v>0</v>
      </c>
      <c r="DG15" s="14" t="s">
        <v>33</v>
      </c>
      <c r="DH15" s="23">
        <f>IF(DG15="x",'Gemensamma Tjänster'!$A16,0)</f>
        <v>61017</v>
      </c>
      <c r="DI15" s="26" t="e">
        <f t="shared" si="27"/>
        <v>#DIV/0!</v>
      </c>
      <c r="DJ15" s="10">
        <f t="shared" si="56"/>
        <v>0</v>
      </c>
      <c r="DK15" s="14" t="s">
        <v>33</v>
      </c>
      <c r="DL15" s="23">
        <f>IF(DK15="x",'Gemensamma Tjänster'!$A16,0)</f>
        <v>61017</v>
      </c>
      <c r="DM15" s="26" t="e">
        <f t="shared" si="28"/>
        <v>#DIV/0!</v>
      </c>
      <c r="DN15" s="10">
        <f t="shared" si="57"/>
        <v>0</v>
      </c>
    </row>
    <row r="16" spans="1:118" x14ac:dyDescent="0.25">
      <c r="A16" s="15" t="s">
        <v>112</v>
      </c>
      <c r="B16" s="19">
        <f t="shared" si="29"/>
        <v>232245.14917109036</v>
      </c>
      <c r="C16" s="33" t="s">
        <v>33</v>
      </c>
      <c r="D16" s="24">
        <f>IF(C16="x",'Gemensamma Tjänster'!$A17,0)</f>
        <v>156878</v>
      </c>
      <c r="E16" s="27">
        <f t="shared" si="0"/>
        <v>1.487829291225432E-2</v>
      </c>
      <c r="F16" s="11">
        <v>32085.472950000003</v>
      </c>
      <c r="G16" s="15" t="s">
        <v>33</v>
      </c>
      <c r="H16" s="24">
        <f>IF(G16="x",'Gemensamma Tjänster'!$A17,0)</f>
        <v>156878</v>
      </c>
      <c r="I16" s="27">
        <f t="shared" si="1"/>
        <v>2.5314094505328889E-2</v>
      </c>
      <c r="J16" s="11">
        <f t="shared" si="30"/>
        <v>200159.67622109037</v>
      </c>
      <c r="K16" s="33"/>
      <c r="L16" s="24">
        <f>IF(K16="x",'Gemensamma Tjänster'!$A17,0)</f>
        <v>0</v>
      </c>
      <c r="M16" s="27">
        <f t="shared" si="2"/>
        <v>0</v>
      </c>
      <c r="N16" s="11">
        <f t="shared" si="31"/>
        <v>0</v>
      </c>
      <c r="O16" s="33"/>
      <c r="P16" s="24">
        <f>IF(O16="x",'Gemensamma Tjänster'!$A17,0)</f>
        <v>0</v>
      </c>
      <c r="Q16" s="27">
        <f t="shared" si="3"/>
        <v>0</v>
      </c>
      <c r="R16" s="11">
        <f t="shared" si="32"/>
        <v>0</v>
      </c>
      <c r="S16" s="15" t="s">
        <v>33</v>
      </c>
      <c r="T16" s="24">
        <f>IF(S16="x",'Gemensamma Tjänster'!$A17,0)</f>
        <v>156878</v>
      </c>
      <c r="U16" s="27">
        <f t="shared" si="4"/>
        <v>1.9790469142785993E-2</v>
      </c>
      <c r="V16" s="11">
        <f t="shared" si="33"/>
        <v>0</v>
      </c>
      <c r="W16" s="15" t="s">
        <v>33</v>
      </c>
      <c r="X16" s="24">
        <f>IF(W16="x",'Gemensamma Tjänster'!$A17,0)</f>
        <v>156878</v>
      </c>
      <c r="Y16" s="27">
        <f t="shared" si="5"/>
        <v>1.4792689896552632E-2</v>
      </c>
      <c r="Z16" s="11">
        <f t="shared" si="34"/>
        <v>0</v>
      </c>
      <c r="AA16" s="15"/>
      <c r="AB16" s="24">
        <f>IF(AA16="x",'Gemensamma Tjänster'!$A17,0)</f>
        <v>0</v>
      </c>
      <c r="AC16" s="27">
        <f t="shared" si="6"/>
        <v>0</v>
      </c>
      <c r="AD16" s="11">
        <f t="shared" si="35"/>
        <v>0</v>
      </c>
      <c r="AE16" s="15"/>
      <c r="AF16" s="24">
        <f>IF(AE16="x",'Gemensamma Tjänster'!$A17,0)</f>
        <v>0</v>
      </c>
      <c r="AG16" s="27">
        <f t="shared" si="7"/>
        <v>0</v>
      </c>
      <c r="AH16" s="11">
        <f t="shared" si="36"/>
        <v>0</v>
      </c>
      <c r="AI16" s="15"/>
      <c r="AJ16" s="24">
        <f>IF(AI16="x",'Gemensamma Tjänster'!$A17,0)</f>
        <v>0</v>
      </c>
      <c r="AK16" s="27">
        <f t="shared" si="8"/>
        <v>0</v>
      </c>
      <c r="AL16" s="11">
        <f t="shared" si="37"/>
        <v>0</v>
      </c>
      <c r="AM16" s="15"/>
      <c r="AN16" s="24">
        <f>IF(AM16="x",'Gemensamma Tjänster'!$A17,0)</f>
        <v>0</v>
      </c>
      <c r="AO16" s="27">
        <f t="shared" si="9"/>
        <v>0</v>
      </c>
      <c r="AP16" s="11">
        <f t="shared" si="38"/>
        <v>0</v>
      </c>
      <c r="AQ16" s="15" t="s">
        <v>33</v>
      </c>
      <c r="AR16" s="24">
        <f>IF(AQ16="x",'Gemensamma Tjänster'!$A17,0)</f>
        <v>156878</v>
      </c>
      <c r="AS16" s="27">
        <f t="shared" si="10"/>
        <v>1.4792689896552632E-2</v>
      </c>
      <c r="AT16" s="11">
        <f t="shared" si="39"/>
        <v>0</v>
      </c>
      <c r="AU16" s="15" t="s">
        <v>33</v>
      </c>
      <c r="AV16" s="24">
        <f>IF(AU16="x",'Gemensamma Tjänster'!$A17,0)</f>
        <v>156878</v>
      </c>
      <c r="AW16" s="27" t="e">
        <f t="shared" si="11"/>
        <v>#DIV/0!</v>
      </c>
      <c r="AX16" s="11">
        <f t="shared" si="40"/>
        <v>0</v>
      </c>
      <c r="AY16" s="15" t="s">
        <v>33</v>
      </c>
      <c r="AZ16" s="24">
        <f>IF(AY16="x",'Gemensamma Tjänster'!$A17,0)</f>
        <v>156878</v>
      </c>
      <c r="BA16" s="27" t="e">
        <f t="shared" si="12"/>
        <v>#DIV/0!</v>
      </c>
      <c r="BB16" s="11">
        <f t="shared" si="41"/>
        <v>0</v>
      </c>
      <c r="BC16" s="15" t="s">
        <v>33</v>
      </c>
      <c r="BD16" s="24">
        <f>IF(BC16="x",'Gemensamma Tjänster'!$A17,0)</f>
        <v>156878</v>
      </c>
      <c r="BE16" s="27" t="e">
        <f t="shared" si="13"/>
        <v>#DIV/0!</v>
      </c>
      <c r="BF16" s="11">
        <f t="shared" si="42"/>
        <v>0</v>
      </c>
      <c r="BG16" s="15" t="s">
        <v>33</v>
      </c>
      <c r="BH16" s="24">
        <f>IF(BG16="x",'Gemensamma Tjänster'!$A17,0)</f>
        <v>156878</v>
      </c>
      <c r="BI16" s="27" t="e">
        <f t="shared" si="14"/>
        <v>#DIV/0!</v>
      </c>
      <c r="BJ16" s="11">
        <f t="shared" si="43"/>
        <v>0</v>
      </c>
      <c r="BK16" s="15" t="s">
        <v>33</v>
      </c>
      <c r="BL16" s="24">
        <f>IF(BK16="x",'Gemensamma Tjänster'!$A17,0)</f>
        <v>156878</v>
      </c>
      <c r="BM16" s="27" t="e">
        <f t="shared" si="15"/>
        <v>#DIV/0!</v>
      </c>
      <c r="BN16" s="11">
        <f t="shared" si="44"/>
        <v>0</v>
      </c>
      <c r="BO16" s="15" t="s">
        <v>33</v>
      </c>
      <c r="BP16" s="24">
        <f>IF(BO16="x",'Gemensamma Tjänster'!$A17,0)</f>
        <v>156878</v>
      </c>
      <c r="BQ16" s="27" t="e">
        <f t="shared" si="16"/>
        <v>#DIV/0!</v>
      </c>
      <c r="BR16" s="11">
        <f t="shared" si="45"/>
        <v>0</v>
      </c>
      <c r="BS16" s="15" t="s">
        <v>33</v>
      </c>
      <c r="BT16" s="24">
        <f>IF(BS16="x",'Gemensamma Tjänster'!$A17,0)</f>
        <v>156878</v>
      </c>
      <c r="BU16" s="27" t="e">
        <f t="shared" si="17"/>
        <v>#DIV/0!</v>
      </c>
      <c r="BV16" s="11">
        <f t="shared" si="46"/>
        <v>0</v>
      </c>
      <c r="BW16" s="15" t="s">
        <v>33</v>
      </c>
      <c r="BX16" s="24">
        <f>IF(BW16="x",'Gemensamma Tjänster'!$A17,0)</f>
        <v>156878</v>
      </c>
      <c r="BY16" s="27" t="e">
        <f t="shared" si="18"/>
        <v>#DIV/0!</v>
      </c>
      <c r="BZ16" s="11">
        <f t="shared" si="47"/>
        <v>0</v>
      </c>
      <c r="CA16" s="15" t="s">
        <v>33</v>
      </c>
      <c r="CB16" s="24">
        <f>IF(CA16="x",'Gemensamma Tjänster'!$A17,0)</f>
        <v>156878</v>
      </c>
      <c r="CC16" s="27" t="e">
        <f t="shared" si="19"/>
        <v>#DIV/0!</v>
      </c>
      <c r="CD16" s="11">
        <f t="shared" si="48"/>
        <v>0</v>
      </c>
      <c r="CE16" s="15" t="s">
        <v>33</v>
      </c>
      <c r="CF16" s="24">
        <f>IF(CE16="x",'Gemensamma Tjänster'!$A17,0)</f>
        <v>156878</v>
      </c>
      <c r="CG16" s="27" t="e">
        <f t="shared" si="20"/>
        <v>#DIV/0!</v>
      </c>
      <c r="CH16" s="11">
        <f t="shared" si="49"/>
        <v>0</v>
      </c>
      <c r="CI16" s="15" t="s">
        <v>33</v>
      </c>
      <c r="CJ16" s="24">
        <f>IF(CI16="x",'Gemensamma Tjänster'!$A17,0)</f>
        <v>156878</v>
      </c>
      <c r="CK16" s="27" t="e">
        <f t="shared" si="21"/>
        <v>#DIV/0!</v>
      </c>
      <c r="CL16" s="11">
        <f t="shared" si="50"/>
        <v>0</v>
      </c>
      <c r="CM16" s="15" t="s">
        <v>33</v>
      </c>
      <c r="CN16" s="24">
        <f>IF(CM16="x",'Gemensamma Tjänster'!$A17,0)</f>
        <v>156878</v>
      </c>
      <c r="CO16" s="27" t="e">
        <f t="shared" si="22"/>
        <v>#DIV/0!</v>
      </c>
      <c r="CP16" s="11">
        <f t="shared" si="51"/>
        <v>0</v>
      </c>
      <c r="CQ16" s="15" t="s">
        <v>33</v>
      </c>
      <c r="CR16" s="24">
        <f>IF(CQ16="x",'Gemensamma Tjänster'!$A17,0)</f>
        <v>156878</v>
      </c>
      <c r="CS16" s="27" t="e">
        <f t="shared" si="23"/>
        <v>#DIV/0!</v>
      </c>
      <c r="CT16" s="11">
        <f t="shared" si="52"/>
        <v>0</v>
      </c>
      <c r="CU16" s="15" t="s">
        <v>33</v>
      </c>
      <c r="CV16" s="24">
        <f>IF(CU16="x",'Gemensamma Tjänster'!$A17,0)</f>
        <v>156878</v>
      </c>
      <c r="CW16" s="27" t="e">
        <f t="shared" si="24"/>
        <v>#DIV/0!</v>
      </c>
      <c r="CX16" s="11">
        <f t="shared" si="53"/>
        <v>0</v>
      </c>
      <c r="CY16" s="15" t="s">
        <v>33</v>
      </c>
      <c r="CZ16" s="24">
        <f>IF(CY16="x",'Gemensamma Tjänster'!$A17,0)</f>
        <v>156878</v>
      </c>
      <c r="DA16" s="27" t="e">
        <f t="shared" si="25"/>
        <v>#DIV/0!</v>
      </c>
      <c r="DB16" s="11">
        <f t="shared" si="54"/>
        <v>0</v>
      </c>
      <c r="DC16" s="15" t="s">
        <v>33</v>
      </c>
      <c r="DD16" s="24">
        <f>IF(DC16="x",'Gemensamma Tjänster'!$A17,0)</f>
        <v>156878</v>
      </c>
      <c r="DE16" s="27" t="e">
        <f t="shared" si="26"/>
        <v>#DIV/0!</v>
      </c>
      <c r="DF16" s="11">
        <f t="shared" si="55"/>
        <v>0</v>
      </c>
      <c r="DG16" s="15" t="s">
        <v>33</v>
      </c>
      <c r="DH16" s="24">
        <f>IF(DG16="x",'Gemensamma Tjänster'!$A17,0)</f>
        <v>156878</v>
      </c>
      <c r="DI16" s="27" t="e">
        <f t="shared" si="27"/>
        <v>#DIV/0!</v>
      </c>
      <c r="DJ16" s="11">
        <f t="shared" si="56"/>
        <v>0</v>
      </c>
      <c r="DK16" s="15" t="s">
        <v>33</v>
      </c>
      <c r="DL16" s="24">
        <f>IF(DK16="x",'Gemensamma Tjänster'!$A17,0)</f>
        <v>156878</v>
      </c>
      <c r="DM16" s="27" t="e">
        <f t="shared" si="28"/>
        <v>#DIV/0!</v>
      </c>
      <c r="DN16" s="11">
        <f t="shared" si="57"/>
        <v>0</v>
      </c>
    </row>
    <row r="17" spans="1:118" x14ac:dyDescent="0.25">
      <c r="A17" s="14" t="s">
        <v>15</v>
      </c>
      <c r="B17" s="18">
        <f t="shared" si="29"/>
        <v>2120509.0360875577</v>
      </c>
      <c r="C17" s="32" t="s">
        <v>33</v>
      </c>
      <c r="D17" s="23">
        <f>IF(C17="x",'Gemensamma Tjänster'!$A18,0)</f>
        <v>1432371</v>
      </c>
      <c r="E17" s="26">
        <f t="shared" si="0"/>
        <v>0.13584591400335697</v>
      </c>
      <c r="F17" s="10">
        <v>292955.67877500004</v>
      </c>
      <c r="G17" s="14" t="s">
        <v>33</v>
      </c>
      <c r="H17" s="23">
        <f>IF(G17="x",'Gemensamma Tjänster'!$A18,0)</f>
        <v>1432371</v>
      </c>
      <c r="I17" s="26">
        <f t="shared" si="1"/>
        <v>0.23112976236752408</v>
      </c>
      <c r="J17" s="10">
        <f t="shared" si="30"/>
        <v>1827553.3573125578</v>
      </c>
      <c r="K17" s="32"/>
      <c r="L17" s="23">
        <f>IF(K17="x",'Gemensamma Tjänster'!$A18,0)</f>
        <v>0</v>
      </c>
      <c r="M17" s="26">
        <f t="shared" si="2"/>
        <v>0</v>
      </c>
      <c r="N17" s="10">
        <f t="shared" si="31"/>
        <v>0</v>
      </c>
      <c r="O17" s="32"/>
      <c r="P17" s="23">
        <f>IF(O17="x",'Gemensamma Tjänster'!$A18,0)</f>
        <v>0</v>
      </c>
      <c r="Q17" s="26">
        <f t="shared" si="3"/>
        <v>0</v>
      </c>
      <c r="R17" s="10">
        <f t="shared" si="32"/>
        <v>0</v>
      </c>
      <c r="S17" s="14" t="s">
        <v>33</v>
      </c>
      <c r="T17" s="23">
        <f>IF(S17="x",'Gemensamma Tjänster'!$A18,0)</f>
        <v>1432371</v>
      </c>
      <c r="U17" s="26">
        <f t="shared" si="4"/>
        <v>0.18069642701029792</v>
      </c>
      <c r="V17" s="10">
        <f t="shared" si="33"/>
        <v>0</v>
      </c>
      <c r="W17" s="14" t="s">
        <v>33</v>
      </c>
      <c r="X17" s="23">
        <f>IF(W17="x",'Gemensamma Tjänster'!$A18,0)</f>
        <v>1432371</v>
      </c>
      <c r="Y17" s="26">
        <f t="shared" si="5"/>
        <v>0.13506431762143187</v>
      </c>
      <c r="Z17" s="10">
        <f t="shared" si="34"/>
        <v>0</v>
      </c>
      <c r="AA17" s="14"/>
      <c r="AB17" s="23">
        <f>IF(AA17="x",'Gemensamma Tjänster'!$A18,0)</f>
        <v>0</v>
      </c>
      <c r="AC17" s="26">
        <f t="shared" si="6"/>
        <v>0</v>
      </c>
      <c r="AD17" s="10">
        <f t="shared" si="35"/>
        <v>0</v>
      </c>
      <c r="AE17" s="14"/>
      <c r="AF17" s="23">
        <f>IF(AE17="x",'Gemensamma Tjänster'!$A18,0)</f>
        <v>0</v>
      </c>
      <c r="AG17" s="26">
        <f t="shared" si="7"/>
        <v>0</v>
      </c>
      <c r="AH17" s="10">
        <f t="shared" si="36"/>
        <v>0</v>
      </c>
      <c r="AI17" s="14"/>
      <c r="AJ17" s="23">
        <f>IF(AI17="x",'Gemensamma Tjänster'!$A18,0)</f>
        <v>0</v>
      </c>
      <c r="AK17" s="26">
        <f t="shared" si="8"/>
        <v>0</v>
      </c>
      <c r="AL17" s="10">
        <f t="shared" si="37"/>
        <v>0</v>
      </c>
      <c r="AM17" s="14"/>
      <c r="AN17" s="23">
        <f>IF(AM17="x",'Gemensamma Tjänster'!$A18,0)</f>
        <v>0</v>
      </c>
      <c r="AO17" s="26">
        <f t="shared" si="9"/>
        <v>0</v>
      </c>
      <c r="AP17" s="10">
        <f t="shared" si="38"/>
        <v>0</v>
      </c>
      <c r="AQ17" s="14" t="s">
        <v>33</v>
      </c>
      <c r="AR17" s="23">
        <f>IF(AQ17="x",'Gemensamma Tjänster'!$A18,0)</f>
        <v>1432371</v>
      </c>
      <c r="AS17" s="26">
        <f t="shared" si="10"/>
        <v>0.13506431762143187</v>
      </c>
      <c r="AT17" s="10">
        <f t="shared" si="39"/>
        <v>0</v>
      </c>
      <c r="AU17" s="14" t="s">
        <v>33</v>
      </c>
      <c r="AV17" s="23">
        <f>IF(AU17="x",'Gemensamma Tjänster'!$A18,0)</f>
        <v>1432371</v>
      </c>
      <c r="AW17" s="26" t="e">
        <f t="shared" si="11"/>
        <v>#DIV/0!</v>
      </c>
      <c r="AX17" s="10">
        <f t="shared" si="40"/>
        <v>0</v>
      </c>
      <c r="AY17" s="14" t="s">
        <v>33</v>
      </c>
      <c r="AZ17" s="23">
        <f>IF(AY17="x",'Gemensamma Tjänster'!$A18,0)</f>
        <v>1432371</v>
      </c>
      <c r="BA17" s="26" t="e">
        <f t="shared" si="12"/>
        <v>#DIV/0!</v>
      </c>
      <c r="BB17" s="10">
        <f t="shared" si="41"/>
        <v>0</v>
      </c>
      <c r="BC17" s="14" t="s">
        <v>33</v>
      </c>
      <c r="BD17" s="23">
        <f>IF(BC17="x",'Gemensamma Tjänster'!$A18,0)</f>
        <v>1432371</v>
      </c>
      <c r="BE17" s="26" t="e">
        <f t="shared" si="13"/>
        <v>#DIV/0!</v>
      </c>
      <c r="BF17" s="10">
        <f t="shared" si="42"/>
        <v>0</v>
      </c>
      <c r="BG17" s="14" t="s">
        <v>33</v>
      </c>
      <c r="BH17" s="23">
        <f>IF(BG17="x",'Gemensamma Tjänster'!$A18,0)</f>
        <v>1432371</v>
      </c>
      <c r="BI17" s="26" t="e">
        <f t="shared" si="14"/>
        <v>#DIV/0!</v>
      </c>
      <c r="BJ17" s="10">
        <f t="shared" si="43"/>
        <v>0</v>
      </c>
      <c r="BK17" s="14" t="s">
        <v>33</v>
      </c>
      <c r="BL17" s="23">
        <f>IF(BK17="x",'Gemensamma Tjänster'!$A18,0)</f>
        <v>1432371</v>
      </c>
      <c r="BM17" s="26" t="e">
        <f t="shared" si="15"/>
        <v>#DIV/0!</v>
      </c>
      <c r="BN17" s="10">
        <f t="shared" si="44"/>
        <v>0</v>
      </c>
      <c r="BO17" s="14" t="s">
        <v>33</v>
      </c>
      <c r="BP17" s="23">
        <f>IF(BO17="x",'Gemensamma Tjänster'!$A18,0)</f>
        <v>1432371</v>
      </c>
      <c r="BQ17" s="26" t="e">
        <f t="shared" si="16"/>
        <v>#DIV/0!</v>
      </c>
      <c r="BR17" s="10">
        <f t="shared" si="45"/>
        <v>0</v>
      </c>
      <c r="BS17" s="14" t="s">
        <v>33</v>
      </c>
      <c r="BT17" s="23">
        <f>IF(BS17="x",'Gemensamma Tjänster'!$A18,0)</f>
        <v>1432371</v>
      </c>
      <c r="BU17" s="26" t="e">
        <f t="shared" si="17"/>
        <v>#DIV/0!</v>
      </c>
      <c r="BV17" s="10">
        <f t="shared" si="46"/>
        <v>0</v>
      </c>
      <c r="BW17" s="14" t="s">
        <v>33</v>
      </c>
      <c r="BX17" s="23">
        <f>IF(BW17="x",'Gemensamma Tjänster'!$A18,0)</f>
        <v>1432371</v>
      </c>
      <c r="BY17" s="26" t="e">
        <f t="shared" si="18"/>
        <v>#DIV/0!</v>
      </c>
      <c r="BZ17" s="10">
        <f t="shared" si="47"/>
        <v>0</v>
      </c>
      <c r="CA17" s="14" t="s">
        <v>33</v>
      </c>
      <c r="CB17" s="23">
        <f>IF(CA17="x",'Gemensamma Tjänster'!$A18,0)</f>
        <v>1432371</v>
      </c>
      <c r="CC17" s="26" t="e">
        <f t="shared" si="19"/>
        <v>#DIV/0!</v>
      </c>
      <c r="CD17" s="10">
        <f t="shared" si="48"/>
        <v>0</v>
      </c>
      <c r="CE17" s="14" t="s">
        <v>33</v>
      </c>
      <c r="CF17" s="23">
        <f>IF(CE17="x",'Gemensamma Tjänster'!$A18,0)</f>
        <v>1432371</v>
      </c>
      <c r="CG17" s="26" t="e">
        <f t="shared" si="20"/>
        <v>#DIV/0!</v>
      </c>
      <c r="CH17" s="10">
        <f t="shared" si="49"/>
        <v>0</v>
      </c>
      <c r="CI17" s="14" t="s">
        <v>33</v>
      </c>
      <c r="CJ17" s="23">
        <f>IF(CI17="x",'Gemensamma Tjänster'!$A18,0)</f>
        <v>1432371</v>
      </c>
      <c r="CK17" s="26" t="e">
        <f t="shared" si="21"/>
        <v>#DIV/0!</v>
      </c>
      <c r="CL17" s="10">
        <f t="shared" si="50"/>
        <v>0</v>
      </c>
      <c r="CM17" s="14" t="s">
        <v>33</v>
      </c>
      <c r="CN17" s="23">
        <f>IF(CM17="x",'Gemensamma Tjänster'!$A18,0)</f>
        <v>1432371</v>
      </c>
      <c r="CO17" s="26" t="e">
        <f t="shared" si="22"/>
        <v>#DIV/0!</v>
      </c>
      <c r="CP17" s="10">
        <f t="shared" si="51"/>
        <v>0</v>
      </c>
      <c r="CQ17" s="14" t="s">
        <v>33</v>
      </c>
      <c r="CR17" s="23">
        <f>IF(CQ17="x",'Gemensamma Tjänster'!$A18,0)</f>
        <v>1432371</v>
      </c>
      <c r="CS17" s="26" t="e">
        <f t="shared" si="23"/>
        <v>#DIV/0!</v>
      </c>
      <c r="CT17" s="10">
        <f t="shared" si="52"/>
        <v>0</v>
      </c>
      <c r="CU17" s="14" t="s">
        <v>33</v>
      </c>
      <c r="CV17" s="23">
        <f>IF(CU17="x",'Gemensamma Tjänster'!$A18,0)</f>
        <v>1432371</v>
      </c>
      <c r="CW17" s="26" t="e">
        <f t="shared" si="24"/>
        <v>#DIV/0!</v>
      </c>
      <c r="CX17" s="10">
        <f t="shared" si="53"/>
        <v>0</v>
      </c>
      <c r="CY17" s="14" t="s">
        <v>33</v>
      </c>
      <c r="CZ17" s="23">
        <f>IF(CY17="x",'Gemensamma Tjänster'!$A18,0)</f>
        <v>1432371</v>
      </c>
      <c r="DA17" s="26" t="e">
        <f t="shared" si="25"/>
        <v>#DIV/0!</v>
      </c>
      <c r="DB17" s="10">
        <f t="shared" si="54"/>
        <v>0</v>
      </c>
      <c r="DC17" s="14" t="s">
        <v>33</v>
      </c>
      <c r="DD17" s="23">
        <f>IF(DC17="x",'Gemensamma Tjänster'!$A18,0)</f>
        <v>1432371</v>
      </c>
      <c r="DE17" s="26" t="e">
        <f t="shared" si="26"/>
        <v>#DIV/0!</v>
      </c>
      <c r="DF17" s="10">
        <f t="shared" si="55"/>
        <v>0</v>
      </c>
      <c r="DG17" s="14" t="s">
        <v>33</v>
      </c>
      <c r="DH17" s="23">
        <f>IF(DG17="x",'Gemensamma Tjänster'!$A18,0)</f>
        <v>1432371</v>
      </c>
      <c r="DI17" s="26" t="e">
        <f t="shared" si="27"/>
        <v>#DIV/0!</v>
      </c>
      <c r="DJ17" s="10">
        <f t="shared" si="56"/>
        <v>0</v>
      </c>
      <c r="DK17" s="14" t="s">
        <v>33</v>
      </c>
      <c r="DL17" s="23">
        <f>IF(DK17="x",'Gemensamma Tjänster'!$A18,0)</f>
        <v>1432371</v>
      </c>
      <c r="DM17" s="26" t="e">
        <f t="shared" si="28"/>
        <v>#DIV/0!</v>
      </c>
      <c r="DN17" s="10">
        <f t="shared" si="57"/>
        <v>0</v>
      </c>
    </row>
    <row r="18" spans="1:118" x14ac:dyDescent="0.25">
      <c r="A18" s="15" t="s">
        <v>16</v>
      </c>
      <c r="B18" s="19">
        <f t="shared" si="29"/>
        <v>70768.308825</v>
      </c>
      <c r="C18" s="33" t="s">
        <v>33</v>
      </c>
      <c r="D18" s="24">
        <f>IF(C18="x",'Gemensamma Tjänster'!$A19,0)</f>
        <v>346013</v>
      </c>
      <c r="E18" s="27">
        <f t="shared" si="0"/>
        <v>3.2815836289650901E-2</v>
      </c>
      <c r="F18" s="11">
        <v>70768.308825</v>
      </c>
      <c r="G18" s="15"/>
      <c r="H18" s="24">
        <f>IF(G18="x",'Gemensamma Tjänster'!$A19,0)</f>
        <v>0</v>
      </c>
      <c r="I18" s="27">
        <f t="shared" si="1"/>
        <v>0</v>
      </c>
      <c r="J18" s="11">
        <f t="shared" si="30"/>
        <v>0</v>
      </c>
      <c r="K18" s="33"/>
      <c r="L18" s="24">
        <f>IF(K18="x",'Gemensamma Tjänster'!$A19,0)</f>
        <v>0</v>
      </c>
      <c r="M18" s="27">
        <f t="shared" si="2"/>
        <v>0</v>
      </c>
      <c r="N18" s="11">
        <f t="shared" si="31"/>
        <v>0</v>
      </c>
      <c r="O18" s="33"/>
      <c r="P18" s="24">
        <f>IF(O18="x",'Gemensamma Tjänster'!$A19,0)</f>
        <v>0</v>
      </c>
      <c r="Q18" s="27">
        <f t="shared" si="3"/>
        <v>0</v>
      </c>
      <c r="R18" s="11">
        <f t="shared" si="32"/>
        <v>0</v>
      </c>
      <c r="S18" s="15" t="s">
        <v>33</v>
      </c>
      <c r="T18" s="24">
        <f>IF(S18="x",'Gemensamma Tjänster'!$A19,0)</f>
        <v>346013</v>
      </c>
      <c r="U18" s="27">
        <f t="shared" si="4"/>
        <v>4.3650222462695919E-2</v>
      </c>
      <c r="V18" s="11">
        <f t="shared" si="33"/>
        <v>0</v>
      </c>
      <c r="W18" s="15" t="s">
        <v>33</v>
      </c>
      <c r="X18" s="24">
        <f>IF(W18="x",'Gemensamma Tjänster'!$A19,0)</f>
        <v>346013</v>
      </c>
      <c r="Y18" s="27">
        <f t="shared" si="5"/>
        <v>3.2627028704954583E-2</v>
      </c>
      <c r="Z18" s="11">
        <f t="shared" si="34"/>
        <v>0</v>
      </c>
      <c r="AA18" s="15"/>
      <c r="AB18" s="24">
        <f>IF(AA18="x",'Gemensamma Tjänster'!$A19,0)</f>
        <v>0</v>
      </c>
      <c r="AC18" s="27">
        <f t="shared" si="6"/>
        <v>0</v>
      </c>
      <c r="AD18" s="11">
        <f t="shared" si="35"/>
        <v>0</v>
      </c>
      <c r="AE18" s="15"/>
      <c r="AF18" s="24">
        <f>IF(AE18="x",'Gemensamma Tjänster'!$A19,0)</f>
        <v>0</v>
      </c>
      <c r="AG18" s="27">
        <f t="shared" si="7"/>
        <v>0</v>
      </c>
      <c r="AH18" s="11">
        <f t="shared" si="36"/>
        <v>0</v>
      </c>
      <c r="AI18" s="15"/>
      <c r="AJ18" s="24">
        <f>IF(AI18="x",'Gemensamma Tjänster'!$A19,0)</f>
        <v>0</v>
      </c>
      <c r="AK18" s="27">
        <f t="shared" si="8"/>
        <v>0</v>
      </c>
      <c r="AL18" s="11">
        <f t="shared" si="37"/>
        <v>0</v>
      </c>
      <c r="AM18" s="15"/>
      <c r="AN18" s="24">
        <f>IF(AM18="x",'Gemensamma Tjänster'!$A19,0)</f>
        <v>0</v>
      </c>
      <c r="AO18" s="27">
        <f t="shared" si="9"/>
        <v>0</v>
      </c>
      <c r="AP18" s="11">
        <f t="shared" si="38"/>
        <v>0</v>
      </c>
      <c r="AQ18" s="15" t="s">
        <v>33</v>
      </c>
      <c r="AR18" s="24">
        <f>IF(AQ18="x",'Gemensamma Tjänster'!$A19,0)</f>
        <v>346013</v>
      </c>
      <c r="AS18" s="27">
        <f t="shared" si="10"/>
        <v>3.2627028704954583E-2</v>
      </c>
      <c r="AT18" s="11">
        <f t="shared" si="39"/>
        <v>0</v>
      </c>
      <c r="AU18" s="15" t="s">
        <v>33</v>
      </c>
      <c r="AV18" s="24">
        <f>IF(AU18="x",'Gemensamma Tjänster'!$A19,0)</f>
        <v>346013</v>
      </c>
      <c r="AW18" s="27" t="e">
        <f t="shared" si="11"/>
        <v>#DIV/0!</v>
      </c>
      <c r="AX18" s="11">
        <f t="shared" si="40"/>
        <v>0</v>
      </c>
      <c r="AY18" s="15" t="s">
        <v>33</v>
      </c>
      <c r="AZ18" s="24">
        <f>IF(AY18="x",'Gemensamma Tjänster'!$A19,0)</f>
        <v>346013</v>
      </c>
      <c r="BA18" s="27" t="e">
        <f t="shared" si="12"/>
        <v>#DIV/0!</v>
      </c>
      <c r="BB18" s="11">
        <f t="shared" si="41"/>
        <v>0</v>
      </c>
      <c r="BC18" s="15" t="s">
        <v>33</v>
      </c>
      <c r="BD18" s="24">
        <f>IF(BC18="x",'Gemensamma Tjänster'!$A19,0)</f>
        <v>346013</v>
      </c>
      <c r="BE18" s="27" t="e">
        <f t="shared" si="13"/>
        <v>#DIV/0!</v>
      </c>
      <c r="BF18" s="11">
        <f t="shared" si="42"/>
        <v>0</v>
      </c>
      <c r="BG18" s="15" t="s">
        <v>33</v>
      </c>
      <c r="BH18" s="24">
        <f>IF(BG18="x",'Gemensamma Tjänster'!$A19,0)</f>
        <v>346013</v>
      </c>
      <c r="BI18" s="27" t="e">
        <f t="shared" si="14"/>
        <v>#DIV/0!</v>
      </c>
      <c r="BJ18" s="11">
        <f t="shared" si="43"/>
        <v>0</v>
      </c>
      <c r="BK18" s="15" t="s">
        <v>33</v>
      </c>
      <c r="BL18" s="24">
        <f>IF(BK18="x",'Gemensamma Tjänster'!$A19,0)</f>
        <v>346013</v>
      </c>
      <c r="BM18" s="27" t="e">
        <f t="shared" si="15"/>
        <v>#DIV/0!</v>
      </c>
      <c r="BN18" s="11">
        <f t="shared" si="44"/>
        <v>0</v>
      </c>
      <c r="BO18" s="15" t="s">
        <v>33</v>
      </c>
      <c r="BP18" s="24">
        <f>IF(BO18="x",'Gemensamma Tjänster'!$A19,0)</f>
        <v>346013</v>
      </c>
      <c r="BQ18" s="27" t="e">
        <f t="shared" si="16"/>
        <v>#DIV/0!</v>
      </c>
      <c r="BR18" s="11">
        <f t="shared" si="45"/>
        <v>0</v>
      </c>
      <c r="BS18" s="15" t="s">
        <v>33</v>
      </c>
      <c r="BT18" s="24">
        <f>IF(BS18="x",'Gemensamma Tjänster'!$A19,0)</f>
        <v>346013</v>
      </c>
      <c r="BU18" s="27" t="e">
        <f t="shared" si="17"/>
        <v>#DIV/0!</v>
      </c>
      <c r="BV18" s="11">
        <f t="shared" si="46"/>
        <v>0</v>
      </c>
      <c r="BW18" s="15" t="s">
        <v>33</v>
      </c>
      <c r="BX18" s="24">
        <f>IF(BW18="x",'Gemensamma Tjänster'!$A19,0)</f>
        <v>346013</v>
      </c>
      <c r="BY18" s="27" t="e">
        <f t="shared" si="18"/>
        <v>#DIV/0!</v>
      </c>
      <c r="BZ18" s="11">
        <f t="shared" si="47"/>
        <v>0</v>
      </c>
      <c r="CA18" s="15" t="s">
        <v>33</v>
      </c>
      <c r="CB18" s="24">
        <f>IF(CA18="x",'Gemensamma Tjänster'!$A19,0)</f>
        <v>346013</v>
      </c>
      <c r="CC18" s="27" t="e">
        <f t="shared" si="19"/>
        <v>#DIV/0!</v>
      </c>
      <c r="CD18" s="11">
        <f t="shared" si="48"/>
        <v>0</v>
      </c>
      <c r="CE18" s="15" t="s">
        <v>33</v>
      </c>
      <c r="CF18" s="24">
        <f>IF(CE18="x",'Gemensamma Tjänster'!$A19,0)</f>
        <v>346013</v>
      </c>
      <c r="CG18" s="27" t="e">
        <f t="shared" si="20"/>
        <v>#DIV/0!</v>
      </c>
      <c r="CH18" s="11">
        <f t="shared" si="49"/>
        <v>0</v>
      </c>
      <c r="CI18" s="15" t="s">
        <v>33</v>
      </c>
      <c r="CJ18" s="24">
        <f>IF(CI18="x",'Gemensamma Tjänster'!$A19,0)</f>
        <v>346013</v>
      </c>
      <c r="CK18" s="27" t="e">
        <f t="shared" si="21"/>
        <v>#DIV/0!</v>
      </c>
      <c r="CL18" s="11">
        <f t="shared" si="50"/>
        <v>0</v>
      </c>
      <c r="CM18" s="15" t="s">
        <v>33</v>
      </c>
      <c r="CN18" s="24">
        <f>IF(CM18="x",'Gemensamma Tjänster'!$A19,0)</f>
        <v>346013</v>
      </c>
      <c r="CO18" s="27" t="e">
        <f t="shared" si="22"/>
        <v>#DIV/0!</v>
      </c>
      <c r="CP18" s="11">
        <f t="shared" si="51"/>
        <v>0</v>
      </c>
      <c r="CQ18" s="15" t="s">
        <v>33</v>
      </c>
      <c r="CR18" s="24">
        <f>IF(CQ18="x",'Gemensamma Tjänster'!$A19,0)</f>
        <v>346013</v>
      </c>
      <c r="CS18" s="27" t="e">
        <f t="shared" si="23"/>
        <v>#DIV/0!</v>
      </c>
      <c r="CT18" s="11">
        <f t="shared" si="52"/>
        <v>0</v>
      </c>
      <c r="CU18" s="15" t="s">
        <v>33</v>
      </c>
      <c r="CV18" s="24">
        <f>IF(CU18="x",'Gemensamma Tjänster'!$A19,0)</f>
        <v>346013</v>
      </c>
      <c r="CW18" s="27" t="e">
        <f t="shared" si="24"/>
        <v>#DIV/0!</v>
      </c>
      <c r="CX18" s="11">
        <f t="shared" si="53"/>
        <v>0</v>
      </c>
      <c r="CY18" s="15" t="s">
        <v>33</v>
      </c>
      <c r="CZ18" s="24">
        <f>IF(CY18="x",'Gemensamma Tjänster'!$A19,0)</f>
        <v>346013</v>
      </c>
      <c r="DA18" s="27" t="e">
        <f t="shared" si="25"/>
        <v>#DIV/0!</v>
      </c>
      <c r="DB18" s="11">
        <f t="shared" si="54"/>
        <v>0</v>
      </c>
      <c r="DC18" s="15" t="s">
        <v>33</v>
      </c>
      <c r="DD18" s="24">
        <f>IF(DC18="x",'Gemensamma Tjänster'!$A19,0)</f>
        <v>346013</v>
      </c>
      <c r="DE18" s="27" t="e">
        <f t="shared" si="26"/>
        <v>#DIV/0!</v>
      </c>
      <c r="DF18" s="11">
        <f t="shared" si="55"/>
        <v>0</v>
      </c>
      <c r="DG18" s="15" t="s">
        <v>33</v>
      </c>
      <c r="DH18" s="24">
        <f>IF(DG18="x",'Gemensamma Tjänster'!$A19,0)</f>
        <v>346013</v>
      </c>
      <c r="DI18" s="27" t="e">
        <f t="shared" si="27"/>
        <v>#DIV/0!</v>
      </c>
      <c r="DJ18" s="11">
        <f t="shared" si="56"/>
        <v>0</v>
      </c>
      <c r="DK18" s="15" t="s">
        <v>33</v>
      </c>
      <c r="DL18" s="24">
        <f>IF(DK18="x",'Gemensamma Tjänster'!$A19,0)</f>
        <v>346013</v>
      </c>
      <c r="DM18" s="27" t="e">
        <f t="shared" si="28"/>
        <v>#DIV/0!</v>
      </c>
      <c r="DN18" s="11">
        <f t="shared" si="57"/>
        <v>0</v>
      </c>
    </row>
    <row r="19" spans="1:118" x14ac:dyDescent="0.25">
      <c r="A19" s="14" t="s">
        <v>17</v>
      </c>
      <c r="B19" s="18">
        <f t="shared" si="29"/>
        <v>2630729.4728678558</v>
      </c>
      <c r="C19" s="32" t="s">
        <v>33</v>
      </c>
      <c r="D19" s="23">
        <f>IF(C19="x",'Gemensamma Tjänster'!$A20,0)</f>
        <v>1777017</v>
      </c>
      <c r="E19" s="26">
        <f t="shared" si="0"/>
        <v>0.16853210415772404</v>
      </c>
      <c r="F19" s="10">
        <v>363444.40192500001</v>
      </c>
      <c r="G19" s="14" t="s">
        <v>33</v>
      </c>
      <c r="H19" s="23">
        <f>IF(G19="x",'Gemensamma Tjänster'!$A20,0)</f>
        <v>1777017</v>
      </c>
      <c r="I19" s="26">
        <f t="shared" si="1"/>
        <v>0.28674241305712733</v>
      </c>
      <c r="J19" s="10">
        <f t="shared" si="30"/>
        <v>2267285.0709428559</v>
      </c>
      <c r="K19" s="32"/>
      <c r="L19" s="23">
        <f>IF(K19="x",'Gemensamma Tjänster'!$A20,0)</f>
        <v>0</v>
      </c>
      <c r="M19" s="26">
        <f t="shared" si="2"/>
        <v>0</v>
      </c>
      <c r="N19" s="10">
        <f t="shared" si="31"/>
        <v>0</v>
      </c>
      <c r="O19" s="32"/>
      <c r="P19" s="23">
        <f>IF(O19="x",'Gemensamma Tjänster'!$A20,0)</f>
        <v>0</v>
      </c>
      <c r="Q19" s="26">
        <f t="shared" si="3"/>
        <v>0</v>
      </c>
      <c r="R19" s="10">
        <f t="shared" si="32"/>
        <v>0</v>
      </c>
      <c r="S19" s="14" t="s">
        <v>33</v>
      </c>
      <c r="T19" s="23">
        <f>IF(S19="x",'Gemensamma Tjänster'!$A20,0)</f>
        <v>1777017</v>
      </c>
      <c r="U19" s="26">
        <f t="shared" si="4"/>
        <v>0.2241741997265782</v>
      </c>
      <c r="V19" s="10">
        <f t="shared" si="33"/>
        <v>0</v>
      </c>
      <c r="W19" s="14" t="s">
        <v>33</v>
      </c>
      <c r="X19" s="23">
        <f>IF(W19="x",'Gemensamma Tjänster'!$A20,0)</f>
        <v>1777017</v>
      </c>
      <c r="Y19" s="26">
        <f t="shared" si="5"/>
        <v>0.16756244611674209</v>
      </c>
      <c r="Z19" s="10">
        <f t="shared" si="34"/>
        <v>0</v>
      </c>
      <c r="AA19" s="14"/>
      <c r="AB19" s="23">
        <f>IF(AA19="x",'Gemensamma Tjänster'!$A20,0)</f>
        <v>0</v>
      </c>
      <c r="AC19" s="26">
        <f t="shared" si="6"/>
        <v>0</v>
      </c>
      <c r="AD19" s="10">
        <f t="shared" si="35"/>
        <v>0</v>
      </c>
      <c r="AE19" s="14"/>
      <c r="AF19" s="23">
        <f>IF(AE19="x",'Gemensamma Tjänster'!$A20,0)</f>
        <v>0</v>
      </c>
      <c r="AG19" s="26">
        <f t="shared" si="7"/>
        <v>0</v>
      </c>
      <c r="AH19" s="10">
        <f t="shared" si="36"/>
        <v>0</v>
      </c>
      <c r="AI19" s="14"/>
      <c r="AJ19" s="23">
        <f>IF(AI19="x",'Gemensamma Tjänster'!$A20,0)</f>
        <v>0</v>
      </c>
      <c r="AK19" s="26">
        <f t="shared" si="8"/>
        <v>0</v>
      </c>
      <c r="AL19" s="10">
        <f t="shared" si="37"/>
        <v>0</v>
      </c>
      <c r="AM19" s="14"/>
      <c r="AN19" s="23">
        <f>IF(AM19="x",'Gemensamma Tjänster'!$A20,0)</f>
        <v>0</v>
      </c>
      <c r="AO19" s="26">
        <f t="shared" si="9"/>
        <v>0</v>
      </c>
      <c r="AP19" s="10">
        <f t="shared" si="38"/>
        <v>0</v>
      </c>
      <c r="AQ19" s="14" t="s">
        <v>33</v>
      </c>
      <c r="AR19" s="23">
        <f>IF(AQ19="x",'Gemensamma Tjänster'!$A20,0)</f>
        <v>1777017</v>
      </c>
      <c r="AS19" s="26">
        <f t="shared" si="10"/>
        <v>0.16756244611674209</v>
      </c>
      <c r="AT19" s="10">
        <f t="shared" si="39"/>
        <v>0</v>
      </c>
      <c r="AU19" s="14" t="s">
        <v>33</v>
      </c>
      <c r="AV19" s="23">
        <f>IF(AU19="x",'Gemensamma Tjänster'!$A20,0)</f>
        <v>1777017</v>
      </c>
      <c r="AW19" s="26" t="e">
        <f t="shared" si="11"/>
        <v>#DIV/0!</v>
      </c>
      <c r="AX19" s="10">
        <f t="shared" si="40"/>
        <v>0</v>
      </c>
      <c r="AY19" s="14" t="s">
        <v>33</v>
      </c>
      <c r="AZ19" s="23">
        <f>IF(AY19="x",'Gemensamma Tjänster'!$A20,0)</f>
        <v>1777017</v>
      </c>
      <c r="BA19" s="26" t="e">
        <f t="shared" si="12"/>
        <v>#DIV/0!</v>
      </c>
      <c r="BB19" s="10">
        <f t="shared" si="41"/>
        <v>0</v>
      </c>
      <c r="BC19" s="14" t="s">
        <v>33</v>
      </c>
      <c r="BD19" s="23">
        <f>IF(BC19="x",'Gemensamma Tjänster'!$A20,0)</f>
        <v>1777017</v>
      </c>
      <c r="BE19" s="26" t="e">
        <f t="shared" si="13"/>
        <v>#DIV/0!</v>
      </c>
      <c r="BF19" s="10">
        <f t="shared" si="42"/>
        <v>0</v>
      </c>
      <c r="BG19" s="14" t="s">
        <v>33</v>
      </c>
      <c r="BH19" s="23">
        <f>IF(BG19="x",'Gemensamma Tjänster'!$A20,0)</f>
        <v>1777017</v>
      </c>
      <c r="BI19" s="26" t="e">
        <f t="shared" si="14"/>
        <v>#DIV/0!</v>
      </c>
      <c r="BJ19" s="10">
        <f t="shared" si="43"/>
        <v>0</v>
      </c>
      <c r="BK19" s="14" t="s">
        <v>33</v>
      </c>
      <c r="BL19" s="23">
        <f>IF(BK19="x",'Gemensamma Tjänster'!$A20,0)</f>
        <v>1777017</v>
      </c>
      <c r="BM19" s="26" t="e">
        <f t="shared" si="15"/>
        <v>#DIV/0!</v>
      </c>
      <c r="BN19" s="10">
        <f t="shared" si="44"/>
        <v>0</v>
      </c>
      <c r="BO19" s="14" t="s">
        <v>33</v>
      </c>
      <c r="BP19" s="23">
        <f>IF(BO19="x",'Gemensamma Tjänster'!$A20,0)</f>
        <v>1777017</v>
      </c>
      <c r="BQ19" s="26" t="e">
        <f t="shared" si="16"/>
        <v>#DIV/0!</v>
      </c>
      <c r="BR19" s="10">
        <f t="shared" si="45"/>
        <v>0</v>
      </c>
      <c r="BS19" s="14" t="s">
        <v>33</v>
      </c>
      <c r="BT19" s="23">
        <f>IF(BS19="x",'Gemensamma Tjänster'!$A20,0)</f>
        <v>1777017</v>
      </c>
      <c r="BU19" s="26" t="e">
        <f t="shared" si="17"/>
        <v>#DIV/0!</v>
      </c>
      <c r="BV19" s="10">
        <f t="shared" si="46"/>
        <v>0</v>
      </c>
      <c r="BW19" s="14" t="s">
        <v>33</v>
      </c>
      <c r="BX19" s="23">
        <f>IF(BW19="x",'Gemensamma Tjänster'!$A20,0)</f>
        <v>1777017</v>
      </c>
      <c r="BY19" s="26" t="e">
        <f t="shared" si="18"/>
        <v>#DIV/0!</v>
      </c>
      <c r="BZ19" s="10">
        <f t="shared" si="47"/>
        <v>0</v>
      </c>
      <c r="CA19" s="14" t="s">
        <v>33</v>
      </c>
      <c r="CB19" s="23">
        <f>IF(CA19="x",'Gemensamma Tjänster'!$A20,0)</f>
        <v>1777017</v>
      </c>
      <c r="CC19" s="26" t="e">
        <f t="shared" si="19"/>
        <v>#DIV/0!</v>
      </c>
      <c r="CD19" s="10">
        <f t="shared" si="48"/>
        <v>0</v>
      </c>
      <c r="CE19" s="14" t="s">
        <v>33</v>
      </c>
      <c r="CF19" s="23">
        <f>IF(CE19="x",'Gemensamma Tjänster'!$A20,0)</f>
        <v>1777017</v>
      </c>
      <c r="CG19" s="26" t="e">
        <f t="shared" si="20"/>
        <v>#DIV/0!</v>
      </c>
      <c r="CH19" s="10">
        <f t="shared" si="49"/>
        <v>0</v>
      </c>
      <c r="CI19" s="14" t="s">
        <v>33</v>
      </c>
      <c r="CJ19" s="23">
        <f>IF(CI19="x",'Gemensamma Tjänster'!$A20,0)</f>
        <v>1777017</v>
      </c>
      <c r="CK19" s="26" t="e">
        <f t="shared" si="21"/>
        <v>#DIV/0!</v>
      </c>
      <c r="CL19" s="10">
        <f t="shared" si="50"/>
        <v>0</v>
      </c>
      <c r="CM19" s="14" t="s">
        <v>33</v>
      </c>
      <c r="CN19" s="23">
        <f>IF(CM19="x",'Gemensamma Tjänster'!$A20,0)</f>
        <v>1777017</v>
      </c>
      <c r="CO19" s="26" t="e">
        <f t="shared" si="22"/>
        <v>#DIV/0!</v>
      </c>
      <c r="CP19" s="10">
        <f t="shared" si="51"/>
        <v>0</v>
      </c>
      <c r="CQ19" s="14" t="s">
        <v>33</v>
      </c>
      <c r="CR19" s="23">
        <f>IF(CQ19="x",'Gemensamma Tjänster'!$A20,0)</f>
        <v>1777017</v>
      </c>
      <c r="CS19" s="26" t="e">
        <f t="shared" si="23"/>
        <v>#DIV/0!</v>
      </c>
      <c r="CT19" s="10">
        <f t="shared" si="52"/>
        <v>0</v>
      </c>
      <c r="CU19" s="14" t="s">
        <v>33</v>
      </c>
      <c r="CV19" s="23">
        <f>IF(CU19="x",'Gemensamma Tjänster'!$A20,0)</f>
        <v>1777017</v>
      </c>
      <c r="CW19" s="26" t="e">
        <f t="shared" si="24"/>
        <v>#DIV/0!</v>
      </c>
      <c r="CX19" s="10">
        <f t="shared" si="53"/>
        <v>0</v>
      </c>
      <c r="CY19" s="14" t="s">
        <v>33</v>
      </c>
      <c r="CZ19" s="23">
        <f>IF(CY19="x",'Gemensamma Tjänster'!$A20,0)</f>
        <v>1777017</v>
      </c>
      <c r="DA19" s="26" t="e">
        <f t="shared" si="25"/>
        <v>#DIV/0!</v>
      </c>
      <c r="DB19" s="10">
        <f t="shared" si="54"/>
        <v>0</v>
      </c>
      <c r="DC19" s="14" t="s">
        <v>33</v>
      </c>
      <c r="DD19" s="23">
        <f>IF(DC19="x",'Gemensamma Tjänster'!$A20,0)</f>
        <v>1777017</v>
      </c>
      <c r="DE19" s="26" t="e">
        <f t="shared" si="26"/>
        <v>#DIV/0!</v>
      </c>
      <c r="DF19" s="10">
        <f t="shared" si="55"/>
        <v>0</v>
      </c>
      <c r="DG19" s="14" t="s">
        <v>33</v>
      </c>
      <c r="DH19" s="23">
        <f>IF(DG19="x",'Gemensamma Tjänster'!$A20,0)</f>
        <v>1777017</v>
      </c>
      <c r="DI19" s="26" t="e">
        <f t="shared" si="27"/>
        <v>#DIV/0!</v>
      </c>
      <c r="DJ19" s="10">
        <f t="shared" si="56"/>
        <v>0</v>
      </c>
      <c r="DK19" s="14" t="s">
        <v>33</v>
      </c>
      <c r="DL19" s="23">
        <f>IF(DK19="x",'Gemensamma Tjänster'!$A20,0)</f>
        <v>1777017</v>
      </c>
      <c r="DM19" s="26" t="e">
        <f t="shared" si="28"/>
        <v>#DIV/0!</v>
      </c>
      <c r="DN19" s="10">
        <f t="shared" si="57"/>
        <v>0</v>
      </c>
    </row>
    <row r="20" spans="1:118" x14ac:dyDescent="0.25">
      <c r="A20" s="15" t="s">
        <v>113</v>
      </c>
      <c r="B20" s="19">
        <f t="shared" si="29"/>
        <v>419285.70859767072</v>
      </c>
      <c r="C20" s="33" t="s">
        <v>33</v>
      </c>
      <c r="D20" s="24">
        <f>IF(C20="x",'Gemensamma Tjänster'!$A21,0)</f>
        <v>283221</v>
      </c>
      <c r="E20" s="27">
        <f t="shared" si="0"/>
        <v>2.6860649657068428E-2</v>
      </c>
      <c r="F20" s="11">
        <v>57925.775025000003</v>
      </c>
      <c r="G20" s="15" t="s">
        <v>33</v>
      </c>
      <c r="H20" s="24">
        <f>IF(G20="x",'Gemensamma Tjänster'!$A21,0)</f>
        <v>283221</v>
      </c>
      <c r="I20" s="27">
        <f t="shared" si="1"/>
        <v>4.5701010721030055E-2</v>
      </c>
      <c r="J20" s="11">
        <f t="shared" si="30"/>
        <v>361359.93357267074</v>
      </c>
      <c r="K20" s="33"/>
      <c r="L20" s="24">
        <f>IF(K20="x",'Gemensamma Tjänster'!$A21,0)</f>
        <v>0</v>
      </c>
      <c r="M20" s="27">
        <f t="shared" si="2"/>
        <v>0</v>
      </c>
      <c r="N20" s="11">
        <f t="shared" si="31"/>
        <v>0</v>
      </c>
      <c r="O20" s="33"/>
      <c r="P20" s="24">
        <f>IF(O20="x",'Gemensamma Tjänster'!$A21,0)</f>
        <v>0</v>
      </c>
      <c r="Q20" s="27">
        <f t="shared" si="3"/>
        <v>0</v>
      </c>
      <c r="R20" s="11">
        <f t="shared" si="32"/>
        <v>0</v>
      </c>
      <c r="S20" s="15" t="s">
        <v>33</v>
      </c>
      <c r="T20" s="24">
        <f>IF(S20="x",'Gemensamma Tjänster'!$A21,0)</f>
        <v>283221</v>
      </c>
      <c r="U20" s="27">
        <f t="shared" si="4"/>
        <v>3.5728887805103277E-2</v>
      </c>
      <c r="V20" s="11">
        <f t="shared" si="33"/>
        <v>0</v>
      </c>
      <c r="W20" s="15" t="s">
        <v>33</v>
      </c>
      <c r="X20" s="24">
        <f>IF(W20="x",'Gemensamma Tjänster'!$A21,0)</f>
        <v>283221</v>
      </c>
      <c r="Y20" s="27">
        <f t="shared" si="5"/>
        <v>2.670610554183208E-2</v>
      </c>
      <c r="Z20" s="11">
        <f t="shared" si="34"/>
        <v>0</v>
      </c>
      <c r="AA20" s="15"/>
      <c r="AB20" s="24">
        <f>IF(AA20="x",'Gemensamma Tjänster'!$A21,0)</f>
        <v>0</v>
      </c>
      <c r="AC20" s="27">
        <f t="shared" si="6"/>
        <v>0</v>
      </c>
      <c r="AD20" s="11">
        <f t="shared" si="35"/>
        <v>0</v>
      </c>
      <c r="AE20" s="15"/>
      <c r="AF20" s="24">
        <f>IF(AE20="x",'Gemensamma Tjänster'!$A21,0)</f>
        <v>0</v>
      </c>
      <c r="AG20" s="27">
        <f t="shared" si="7"/>
        <v>0</v>
      </c>
      <c r="AH20" s="11">
        <f t="shared" si="36"/>
        <v>0</v>
      </c>
      <c r="AI20" s="15"/>
      <c r="AJ20" s="24">
        <f>IF(AI20="x",'Gemensamma Tjänster'!$A21,0)</f>
        <v>0</v>
      </c>
      <c r="AK20" s="27">
        <f t="shared" si="8"/>
        <v>0</v>
      </c>
      <c r="AL20" s="11">
        <f t="shared" si="37"/>
        <v>0</v>
      </c>
      <c r="AM20" s="15"/>
      <c r="AN20" s="24">
        <f>IF(AM20="x",'Gemensamma Tjänster'!$A21,0)</f>
        <v>0</v>
      </c>
      <c r="AO20" s="27">
        <f t="shared" si="9"/>
        <v>0</v>
      </c>
      <c r="AP20" s="11">
        <f t="shared" si="38"/>
        <v>0</v>
      </c>
      <c r="AQ20" s="15" t="s">
        <v>33</v>
      </c>
      <c r="AR20" s="24">
        <f>IF(AQ20="x",'Gemensamma Tjänster'!$A21,0)</f>
        <v>283221</v>
      </c>
      <c r="AS20" s="27">
        <f t="shared" si="10"/>
        <v>2.670610554183208E-2</v>
      </c>
      <c r="AT20" s="11">
        <f t="shared" si="39"/>
        <v>0</v>
      </c>
      <c r="AU20" s="15" t="s">
        <v>33</v>
      </c>
      <c r="AV20" s="24">
        <f>IF(AU20="x",'Gemensamma Tjänster'!$A21,0)</f>
        <v>283221</v>
      </c>
      <c r="AW20" s="27" t="e">
        <f t="shared" si="11"/>
        <v>#DIV/0!</v>
      </c>
      <c r="AX20" s="11">
        <f t="shared" si="40"/>
        <v>0</v>
      </c>
      <c r="AY20" s="15" t="s">
        <v>33</v>
      </c>
      <c r="AZ20" s="24">
        <f>IF(AY20="x",'Gemensamma Tjänster'!$A21,0)</f>
        <v>283221</v>
      </c>
      <c r="BA20" s="27" t="e">
        <f t="shared" si="12"/>
        <v>#DIV/0!</v>
      </c>
      <c r="BB20" s="11">
        <f t="shared" si="41"/>
        <v>0</v>
      </c>
      <c r="BC20" s="15" t="s">
        <v>33</v>
      </c>
      <c r="BD20" s="24">
        <f>IF(BC20="x",'Gemensamma Tjänster'!$A21,0)</f>
        <v>283221</v>
      </c>
      <c r="BE20" s="27" t="e">
        <f t="shared" si="13"/>
        <v>#DIV/0!</v>
      </c>
      <c r="BF20" s="11">
        <f t="shared" si="42"/>
        <v>0</v>
      </c>
      <c r="BG20" s="15" t="s">
        <v>33</v>
      </c>
      <c r="BH20" s="24">
        <f>IF(BG20="x",'Gemensamma Tjänster'!$A21,0)</f>
        <v>283221</v>
      </c>
      <c r="BI20" s="27" t="e">
        <f t="shared" si="14"/>
        <v>#DIV/0!</v>
      </c>
      <c r="BJ20" s="11">
        <f t="shared" si="43"/>
        <v>0</v>
      </c>
      <c r="BK20" s="15" t="s">
        <v>33</v>
      </c>
      <c r="BL20" s="24">
        <f>IF(BK20="x",'Gemensamma Tjänster'!$A21,0)</f>
        <v>283221</v>
      </c>
      <c r="BM20" s="27" t="e">
        <f t="shared" si="15"/>
        <v>#DIV/0!</v>
      </c>
      <c r="BN20" s="11">
        <f t="shared" si="44"/>
        <v>0</v>
      </c>
      <c r="BO20" s="15" t="s">
        <v>33</v>
      </c>
      <c r="BP20" s="24">
        <f>IF(BO20="x",'Gemensamma Tjänster'!$A21,0)</f>
        <v>283221</v>
      </c>
      <c r="BQ20" s="27" t="e">
        <f t="shared" si="16"/>
        <v>#DIV/0!</v>
      </c>
      <c r="BR20" s="11">
        <f t="shared" si="45"/>
        <v>0</v>
      </c>
      <c r="BS20" s="15" t="s">
        <v>33</v>
      </c>
      <c r="BT20" s="24">
        <f>IF(BS20="x",'Gemensamma Tjänster'!$A21,0)</f>
        <v>283221</v>
      </c>
      <c r="BU20" s="27" t="e">
        <f t="shared" si="17"/>
        <v>#DIV/0!</v>
      </c>
      <c r="BV20" s="11">
        <f t="shared" si="46"/>
        <v>0</v>
      </c>
      <c r="BW20" s="15" t="s">
        <v>33</v>
      </c>
      <c r="BX20" s="24">
        <f>IF(BW20="x",'Gemensamma Tjänster'!$A21,0)</f>
        <v>283221</v>
      </c>
      <c r="BY20" s="27" t="e">
        <f t="shared" si="18"/>
        <v>#DIV/0!</v>
      </c>
      <c r="BZ20" s="11">
        <f t="shared" si="47"/>
        <v>0</v>
      </c>
      <c r="CA20" s="15" t="s">
        <v>33</v>
      </c>
      <c r="CB20" s="24">
        <f>IF(CA20="x",'Gemensamma Tjänster'!$A21,0)</f>
        <v>283221</v>
      </c>
      <c r="CC20" s="27" t="e">
        <f t="shared" si="19"/>
        <v>#DIV/0!</v>
      </c>
      <c r="CD20" s="11">
        <f t="shared" si="48"/>
        <v>0</v>
      </c>
      <c r="CE20" s="15" t="s">
        <v>33</v>
      </c>
      <c r="CF20" s="24">
        <f>IF(CE20="x",'Gemensamma Tjänster'!$A21,0)</f>
        <v>283221</v>
      </c>
      <c r="CG20" s="27" t="e">
        <f t="shared" si="20"/>
        <v>#DIV/0!</v>
      </c>
      <c r="CH20" s="11">
        <f t="shared" si="49"/>
        <v>0</v>
      </c>
      <c r="CI20" s="15" t="s">
        <v>33</v>
      </c>
      <c r="CJ20" s="24">
        <f>IF(CI20="x",'Gemensamma Tjänster'!$A21,0)</f>
        <v>283221</v>
      </c>
      <c r="CK20" s="27" t="e">
        <f t="shared" si="21"/>
        <v>#DIV/0!</v>
      </c>
      <c r="CL20" s="11">
        <f t="shared" si="50"/>
        <v>0</v>
      </c>
      <c r="CM20" s="15" t="s">
        <v>33</v>
      </c>
      <c r="CN20" s="24">
        <f>IF(CM20="x",'Gemensamma Tjänster'!$A21,0)</f>
        <v>283221</v>
      </c>
      <c r="CO20" s="27" t="e">
        <f t="shared" si="22"/>
        <v>#DIV/0!</v>
      </c>
      <c r="CP20" s="11">
        <f t="shared" si="51"/>
        <v>0</v>
      </c>
      <c r="CQ20" s="15" t="s">
        <v>33</v>
      </c>
      <c r="CR20" s="24">
        <f>IF(CQ20="x",'Gemensamma Tjänster'!$A21,0)</f>
        <v>283221</v>
      </c>
      <c r="CS20" s="27" t="e">
        <f t="shared" si="23"/>
        <v>#DIV/0!</v>
      </c>
      <c r="CT20" s="11">
        <f t="shared" si="52"/>
        <v>0</v>
      </c>
      <c r="CU20" s="15" t="s">
        <v>33</v>
      </c>
      <c r="CV20" s="24">
        <f>IF(CU20="x",'Gemensamma Tjänster'!$A21,0)</f>
        <v>283221</v>
      </c>
      <c r="CW20" s="27" t="e">
        <f t="shared" si="24"/>
        <v>#DIV/0!</v>
      </c>
      <c r="CX20" s="11">
        <f t="shared" si="53"/>
        <v>0</v>
      </c>
      <c r="CY20" s="15" t="s">
        <v>33</v>
      </c>
      <c r="CZ20" s="24">
        <f>IF(CY20="x",'Gemensamma Tjänster'!$A21,0)</f>
        <v>283221</v>
      </c>
      <c r="DA20" s="27" t="e">
        <f t="shared" si="25"/>
        <v>#DIV/0!</v>
      </c>
      <c r="DB20" s="11">
        <f t="shared" si="54"/>
        <v>0</v>
      </c>
      <c r="DC20" s="15" t="s">
        <v>33</v>
      </c>
      <c r="DD20" s="24">
        <f>IF(DC20="x",'Gemensamma Tjänster'!$A21,0)</f>
        <v>283221</v>
      </c>
      <c r="DE20" s="27" t="e">
        <f t="shared" si="26"/>
        <v>#DIV/0!</v>
      </c>
      <c r="DF20" s="11">
        <f t="shared" si="55"/>
        <v>0</v>
      </c>
      <c r="DG20" s="15" t="s">
        <v>33</v>
      </c>
      <c r="DH20" s="24">
        <f>IF(DG20="x",'Gemensamma Tjänster'!$A21,0)</f>
        <v>283221</v>
      </c>
      <c r="DI20" s="27" t="e">
        <f t="shared" si="27"/>
        <v>#DIV/0!</v>
      </c>
      <c r="DJ20" s="11">
        <f t="shared" si="56"/>
        <v>0</v>
      </c>
      <c r="DK20" s="15" t="s">
        <v>33</v>
      </c>
      <c r="DL20" s="24">
        <f>IF(DK20="x",'Gemensamma Tjänster'!$A21,0)</f>
        <v>283221</v>
      </c>
      <c r="DM20" s="27" t="e">
        <f t="shared" si="28"/>
        <v>#DIV/0!</v>
      </c>
      <c r="DN20" s="11">
        <f t="shared" si="57"/>
        <v>0</v>
      </c>
    </row>
    <row r="21" spans="1:118" x14ac:dyDescent="0.25">
      <c r="A21" s="14" t="s">
        <v>19</v>
      </c>
      <c r="B21" s="18">
        <f t="shared" si="29"/>
        <v>63067.942575000001</v>
      </c>
      <c r="C21" s="32" t="s">
        <v>33</v>
      </c>
      <c r="D21" s="23">
        <f>IF(C21="x",'Gemensamma Tjänster'!$A22,0)</f>
        <v>308363</v>
      </c>
      <c r="E21" s="26">
        <f t="shared" si="0"/>
        <v>2.924511427543364E-2</v>
      </c>
      <c r="F21" s="10">
        <v>63067.942575000001</v>
      </c>
      <c r="G21" s="14"/>
      <c r="H21" s="23">
        <f>IF(G21="x",'Gemensamma Tjänster'!$A22,0)</f>
        <v>0</v>
      </c>
      <c r="I21" s="26">
        <f t="shared" si="1"/>
        <v>0</v>
      </c>
      <c r="J21" s="10">
        <f t="shared" si="30"/>
        <v>0</v>
      </c>
      <c r="K21" s="32"/>
      <c r="L21" s="23">
        <f>IF(K21="x",'Gemensamma Tjänster'!$A22,0)</f>
        <v>0</v>
      </c>
      <c r="M21" s="26">
        <f t="shared" si="2"/>
        <v>0</v>
      </c>
      <c r="N21" s="10">
        <f t="shared" si="31"/>
        <v>0</v>
      </c>
      <c r="O21" s="32"/>
      <c r="P21" s="23">
        <f>IF(O21="x",'Gemensamma Tjänster'!$A22,0)</f>
        <v>0</v>
      </c>
      <c r="Q21" s="26">
        <f t="shared" si="3"/>
        <v>0</v>
      </c>
      <c r="R21" s="10">
        <f t="shared" si="32"/>
        <v>0</v>
      </c>
      <c r="S21" s="14" t="s">
        <v>33</v>
      </c>
      <c r="T21" s="23">
        <f>IF(S21="x",'Gemensamma Tjänster'!$A22,0)</f>
        <v>308363</v>
      </c>
      <c r="U21" s="26">
        <f t="shared" si="4"/>
        <v>3.8900600697847482E-2</v>
      </c>
      <c r="V21" s="10">
        <f t="shared" si="33"/>
        <v>0</v>
      </c>
      <c r="W21" s="14" t="s">
        <v>33</v>
      </c>
      <c r="X21" s="23">
        <f>IF(W21="x",'Gemensamma Tjänster'!$A22,0)</f>
        <v>308363</v>
      </c>
      <c r="Y21" s="26">
        <f t="shared" si="5"/>
        <v>2.9076851021626098E-2</v>
      </c>
      <c r="Z21" s="10">
        <f t="shared" si="34"/>
        <v>0</v>
      </c>
      <c r="AA21" s="14"/>
      <c r="AB21" s="23">
        <f>IF(AA21="x",'Gemensamma Tjänster'!$A22,0)</f>
        <v>0</v>
      </c>
      <c r="AC21" s="26">
        <f t="shared" si="6"/>
        <v>0</v>
      </c>
      <c r="AD21" s="10">
        <f t="shared" si="35"/>
        <v>0</v>
      </c>
      <c r="AE21" s="14"/>
      <c r="AF21" s="23">
        <f>IF(AE21="x",'Gemensamma Tjänster'!$A22,0)</f>
        <v>0</v>
      </c>
      <c r="AG21" s="26">
        <f t="shared" si="7"/>
        <v>0</v>
      </c>
      <c r="AH21" s="10">
        <f t="shared" si="36"/>
        <v>0</v>
      </c>
      <c r="AI21" s="14"/>
      <c r="AJ21" s="23">
        <f>IF(AI21="x",'Gemensamma Tjänster'!$A22,0)</f>
        <v>0</v>
      </c>
      <c r="AK21" s="26">
        <f t="shared" si="8"/>
        <v>0</v>
      </c>
      <c r="AL21" s="10">
        <f t="shared" si="37"/>
        <v>0</v>
      </c>
      <c r="AM21" s="14"/>
      <c r="AN21" s="23">
        <f>IF(AM21="x",'Gemensamma Tjänster'!$A22,0)</f>
        <v>0</v>
      </c>
      <c r="AO21" s="26">
        <f t="shared" si="9"/>
        <v>0</v>
      </c>
      <c r="AP21" s="10">
        <f t="shared" si="38"/>
        <v>0</v>
      </c>
      <c r="AQ21" s="14" t="s">
        <v>33</v>
      </c>
      <c r="AR21" s="23">
        <f>IF(AQ21="x",'Gemensamma Tjänster'!$A22,0)</f>
        <v>308363</v>
      </c>
      <c r="AS21" s="26">
        <f t="shared" si="10"/>
        <v>2.9076851021626098E-2</v>
      </c>
      <c r="AT21" s="10">
        <f t="shared" si="39"/>
        <v>0</v>
      </c>
      <c r="AU21" s="14" t="s">
        <v>33</v>
      </c>
      <c r="AV21" s="23">
        <f>IF(AU21="x",'Gemensamma Tjänster'!$A22,0)</f>
        <v>308363</v>
      </c>
      <c r="AW21" s="26" t="e">
        <f t="shared" si="11"/>
        <v>#DIV/0!</v>
      </c>
      <c r="AX21" s="10">
        <f t="shared" si="40"/>
        <v>0</v>
      </c>
      <c r="AY21" s="14" t="s">
        <v>33</v>
      </c>
      <c r="AZ21" s="23">
        <f>IF(AY21="x",'Gemensamma Tjänster'!$A22,0)</f>
        <v>308363</v>
      </c>
      <c r="BA21" s="26" t="e">
        <f t="shared" si="12"/>
        <v>#DIV/0!</v>
      </c>
      <c r="BB21" s="10">
        <f t="shared" si="41"/>
        <v>0</v>
      </c>
      <c r="BC21" s="14" t="s">
        <v>33</v>
      </c>
      <c r="BD21" s="23">
        <f>IF(BC21="x",'Gemensamma Tjänster'!$A22,0)</f>
        <v>308363</v>
      </c>
      <c r="BE21" s="26" t="e">
        <f t="shared" si="13"/>
        <v>#DIV/0!</v>
      </c>
      <c r="BF21" s="10">
        <f t="shared" si="42"/>
        <v>0</v>
      </c>
      <c r="BG21" s="14" t="s">
        <v>33</v>
      </c>
      <c r="BH21" s="23">
        <f>IF(BG21="x",'Gemensamma Tjänster'!$A22,0)</f>
        <v>308363</v>
      </c>
      <c r="BI21" s="26" t="e">
        <f t="shared" si="14"/>
        <v>#DIV/0!</v>
      </c>
      <c r="BJ21" s="10">
        <f t="shared" si="43"/>
        <v>0</v>
      </c>
      <c r="BK21" s="14" t="s">
        <v>33</v>
      </c>
      <c r="BL21" s="23">
        <f>IF(BK21="x",'Gemensamma Tjänster'!$A22,0)</f>
        <v>308363</v>
      </c>
      <c r="BM21" s="26" t="e">
        <f t="shared" si="15"/>
        <v>#DIV/0!</v>
      </c>
      <c r="BN21" s="10">
        <f t="shared" si="44"/>
        <v>0</v>
      </c>
      <c r="BO21" s="14" t="s">
        <v>33</v>
      </c>
      <c r="BP21" s="23">
        <f>IF(BO21="x",'Gemensamma Tjänster'!$A22,0)</f>
        <v>308363</v>
      </c>
      <c r="BQ21" s="26" t="e">
        <f t="shared" si="16"/>
        <v>#DIV/0!</v>
      </c>
      <c r="BR21" s="10">
        <f t="shared" si="45"/>
        <v>0</v>
      </c>
      <c r="BS21" s="14" t="s">
        <v>33</v>
      </c>
      <c r="BT21" s="23">
        <f>IF(BS21="x",'Gemensamma Tjänster'!$A22,0)</f>
        <v>308363</v>
      </c>
      <c r="BU21" s="26" t="e">
        <f t="shared" si="17"/>
        <v>#DIV/0!</v>
      </c>
      <c r="BV21" s="10">
        <f t="shared" si="46"/>
        <v>0</v>
      </c>
      <c r="BW21" s="14" t="s">
        <v>33</v>
      </c>
      <c r="BX21" s="23">
        <f>IF(BW21="x",'Gemensamma Tjänster'!$A22,0)</f>
        <v>308363</v>
      </c>
      <c r="BY21" s="26" t="e">
        <f t="shared" si="18"/>
        <v>#DIV/0!</v>
      </c>
      <c r="BZ21" s="10">
        <f t="shared" si="47"/>
        <v>0</v>
      </c>
      <c r="CA21" s="14" t="s">
        <v>33</v>
      </c>
      <c r="CB21" s="23">
        <f>IF(CA21="x",'Gemensamma Tjänster'!$A22,0)</f>
        <v>308363</v>
      </c>
      <c r="CC21" s="26" t="e">
        <f t="shared" si="19"/>
        <v>#DIV/0!</v>
      </c>
      <c r="CD21" s="10">
        <f t="shared" si="48"/>
        <v>0</v>
      </c>
      <c r="CE21" s="14" t="s">
        <v>33</v>
      </c>
      <c r="CF21" s="23">
        <f>IF(CE21="x",'Gemensamma Tjänster'!$A22,0)</f>
        <v>308363</v>
      </c>
      <c r="CG21" s="26" t="e">
        <f t="shared" si="20"/>
        <v>#DIV/0!</v>
      </c>
      <c r="CH21" s="10">
        <f t="shared" si="49"/>
        <v>0</v>
      </c>
      <c r="CI21" s="14" t="s">
        <v>33</v>
      </c>
      <c r="CJ21" s="23">
        <f>IF(CI21="x",'Gemensamma Tjänster'!$A22,0)</f>
        <v>308363</v>
      </c>
      <c r="CK21" s="26" t="e">
        <f t="shared" si="21"/>
        <v>#DIV/0!</v>
      </c>
      <c r="CL21" s="10">
        <f t="shared" si="50"/>
        <v>0</v>
      </c>
      <c r="CM21" s="14" t="s">
        <v>33</v>
      </c>
      <c r="CN21" s="23">
        <f>IF(CM21="x",'Gemensamma Tjänster'!$A22,0)</f>
        <v>308363</v>
      </c>
      <c r="CO21" s="26" t="e">
        <f t="shared" si="22"/>
        <v>#DIV/0!</v>
      </c>
      <c r="CP21" s="10">
        <f t="shared" si="51"/>
        <v>0</v>
      </c>
      <c r="CQ21" s="14" t="s">
        <v>33</v>
      </c>
      <c r="CR21" s="23">
        <f>IF(CQ21="x",'Gemensamma Tjänster'!$A22,0)</f>
        <v>308363</v>
      </c>
      <c r="CS21" s="26" t="e">
        <f t="shared" si="23"/>
        <v>#DIV/0!</v>
      </c>
      <c r="CT21" s="10">
        <f t="shared" si="52"/>
        <v>0</v>
      </c>
      <c r="CU21" s="14" t="s">
        <v>33</v>
      </c>
      <c r="CV21" s="23">
        <f>IF(CU21="x",'Gemensamma Tjänster'!$A22,0)</f>
        <v>308363</v>
      </c>
      <c r="CW21" s="26" t="e">
        <f t="shared" si="24"/>
        <v>#DIV/0!</v>
      </c>
      <c r="CX21" s="10">
        <f t="shared" si="53"/>
        <v>0</v>
      </c>
      <c r="CY21" s="14" t="s">
        <v>33</v>
      </c>
      <c r="CZ21" s="23">
        <f>IF(CY21="x",'Gemensamma Tjänster'!$A22,0)</f>
        <v>308363</v>
      </c>
      <c r="DA21" s="26" t="e">
        <f t="shared" si="25"/>
        <v>#DIV/0!</v>
      </c>
      <c r="DB21" s="10">
        <f t="shared" si="54"/>
        <v>0</v>
      </c>
      <c r="DC21" s="14" t="s">
        <v>33</v>
      </c>
      <c r="DD21" s="23">
        <f>IF(DC21="x",'Gemensamma Tjänster'!$A22,0)</f>
        <v>308363</v>
      </c>
      <c r="DE21" s="26" t="e">
        <f t="shared" si="26"/>
        <v>#DIV/0!</v>
      </c>
      <c r="DF21" s="10">
        <f t="shared" si="55"/>
        <v>0</v>
      </c>
      <c r="DG21" s="14" t="s">
        <v>33</v>
      </c>
      <c r="DH21" s="23">
        <f>IF(DG21="x",'Gemensamma Tjänster'!$A22,0)</f>
        <v>308363</v>
      </c>
      <c r="DI21" s="26" t="e">
        <f t="shared" si="27"/>
        <v>#DIV/0!</v>
      </c>
      <c r="DJ21" s="10">
        <f t="shared" si="56"/>
        <v>0</v>
      </c>
      <c r="DK21" s="14" t="s">
        <v>33</v>
      </c>
      <c r="DL21" s="23">
        <f>IF(DK21="x",'Gemensamma Tjänster'!$A22,0)</f>
        <v>308363</v>
      </c>
      <c r="DM21" s="26" t="e">
        <f t="shared" si="28"/>
        <v>#DIV/0!</v>
      </c>
      <c r="DN21" s="10">
        <f t="shared" si="57"/>
        <v>0</v>
      </c>
    </row>
    <row r="22" spans="1:118" x14ac:dyDescent="0.25">
      <c r="A22" s="15" t="s">
        <v>114</v>
      </c>
      <c r="B22" s="19">
        <f t="shared" si="29"/>
        <v>416191.63319023576</v>
      </c>
      <c r="C22" s="33" t="s">
        <v>33</v>
      </c>
      <c r="D22" s="24">
        <f>IF(C22="x",'Gemensamma Tjänster'!$A23,0)</f>
        <v>281131</v>
      </c>
      <c r="E22" s="27">
        <f t="shared" si="0"/>
        <v>2.6662434278324362E-2</v>
      </c>
      <c r="F22" s="11">
        <v>57498.317775000003</v>
      </c>
      <c r="G22" s="15" t="s">
        <v>33</v>
      </c>
      <c r="H22" s="24">
        <f>IF(G22="x",'Gemensamma Tjänster'!$A23,0)</f>
        <v>281131</v>
      </c>
      <c r="I22" s="27">
        <f t="shared" si="1"/>
        <v>4.536376485152549E-2</v>
      </c>
      <c r="J22" s="11">
        <f t="shared" si="30"/>
        <v>358693.31541523576</v>
      </c>
      <c r="K22" s="33"/>
      <c r="L22" s="24">
        <f>IF(K22="x",'Gemensamma Tjänster'!$A23,0)</f>
        <v>0</v>
      </c>
      <c r="M22" s="27">
        <f t="shared" si="2"/>
        <v>0</v>
      </c>
      <c r="N22" s="11">
        <f t="shared" si="31"/>
        <v>0</v>
      </c>
      <c r="O22" s="33"/>
      <c r="P22" s="24">
        <f>IF(O22="x",'Gemensamma Tjänster'!$A23,0)</f>
        <v>0</v>
      </c>
      <c r="Q22" s="27">
        <f t="shared" si="3"/>
        <v>0</v>
      </c>
      <c r="R22" s="11">
        <f t="shared" si="32"/>
        <v>0</v>
      </c>
      <c r="S22" s="15" t="s">
        <v>33</v>
      </c>
      <c r="T22" s="24">
        <f>IF(S22="x",'Gemensamma Tjänster'!$A23,0)</f>
        <v>281131</v>
      </c>
      <c r="U22" s="27">
        <f t="shared" si="4"/>
        <v>3.5465230182565873E-2</v>
      </c>
      <c r="V22" s="11">
        <f t="shared" si="33"/>
        <v>0</v>
      </c>
      <c r="W22" s="15" t="s">
        <v>33</v>
      </c>
      <c r="X22" s="24">
        <f>IF(W22="x",'Gemensamma Tjänster'!$A23,0)</f>
        <v>281131</v>
      </c>
      <c r="Y22" s="27">
        <f t="shared" si="5"/>
        <v>2.6509030605360456E-2</v>
      </c>
      <c r="Z22" s="11">
        <f t="shared" si="34"/>
        <v>0</v>
      </c>
      <c r="AA22" s="15"/>
      <c r="AB22" s="24">
        <f>IF(AA22="x",'Gemensamma Tjänster'!$A23,0)</f>
        <v>0</v>
      </c>
      <c r="AC22" s="27">
        <f t="shared" si="6"/>
        <v>0</v>
      </c>
      <c r="AD22" s="11">
        <f t="shared" si="35"/>
        <v>0</v>
      </c>
      <c r="AE22" s="15"/>
      <c r="AF22" s="24">
        <f>IF(AE22="x",'Gemensamma Tjänster'!$A23,0)</f>
        <v>0</v>
      </c>
      <c r="AG22" s="27">
        <f t="shared" si="7"/>
        <v>0</v>
      </c>
      <c r="AH22" s="11">
        <f t="shared" si="36"/>
        <v>0</v>
      </c>
      <c r="AI22" s="15"/>
      <c r="AJ22" s="24">
        <f>IF(AI22="x",'Gemensamma Tjänster'!$A23,0)</f>
        <v>0</v>
      </c>
      <c r="AK22" s="27">
        <f t="shared" si="8"/>
        <v>0</v>
      </c>
      <c r="AL22" s="11">
        <f t="shared" si="37"/>
        <v>0</v>
      </c>
      <c r="AM22" s="15"/>
      <c r="AN22" s="24">
        <f>IF(AM22="x",'Gemensamma Tjänster'!$A23,0)</f>
        <v>0</v>
      </c>
      <c r="AO22" s="27">
        <f t="shared" si="9"/>
        <v>0</v>
      </c>
      <c r="AP22" s="11">
        <f t="shared" si="38"/>
        <v>0</v>
      </c>
      <c r="AQ22" s="15" t="s">
        <v>33</v>
      </c>
      <c r="AR22" s="24">
        <f>IF(AQ22="x",'Gemensamma Tjänster'!$A23,0)</f>
        <v>281131</v>
      </c>
      <c r="AS22" s="27">
        <f t="shared" si="10"/>
        <v>2.6509030605360456E-2</v>
      </c>
      <c r="AT22" s="11">
        <f t="shared" si="39"/>
        <v>0</v>
      </c>
      <c r="AU22" s="15" t="s">
        <v>33</v>
      </c>
      <c r="AV22" s="24">
        <f>IF(AU22="x",'Gemensamma Tjänster'!$A23,0)</f>
        <v>281131</v>
      </c>
      <c r="AW22" s="27" t="e">
        <f t="shared" si="11"/>
        <v>#DIV/0!</v>
      </c>
      <c r="AX22" s="11">
        <f t="shared" si="40"/>
        <v>0</v>
      </c>
      <c r="AY22" s="15" t="s">
        <v>33</v>
      </c>
      <c r="AZ22" s="24">
        <f>IF(AY22="x",'Gemensamma Tjänster'!$A23,0)</f>
        <v>281131</v>
      </c>
      <c r="BA22" s="27" t="e">
        <f t="shared" si="12"/>
        <v>#DIV/0!</v>
      </c>
      <c r="BB22" s="11">
        <f t="shared" si="41"/>
        <v>0</v>
      </c>
      <c r="BC22" s="15" t="s">
        <v>33</v>
      </c>
      <c r="BD22" s="24">
        <f>IF(BC22="x",'Gemensamma Tjänster'!$A23,0)</f>
        <v>281131</v>
      </c>
      <c r="BE22" s="27" t="e">
        <f t="shared" si="13"/>
        <v>#DIV/0!</v>
      </c>
      <c r="BF22" s="11">
        <f t="shared" si="42"/>
        <v>0</v>
      </c>
      <c r="BG22" s="15" t="s">
        <v>33</v>
      </c>
      <c r="BH22" s="24">
        <f>IF(BG22="x",'Gemensamma Tjänster'!$A23,0)</f>
        <v>281131</v>
      </c>
      <c r="BI22" s="27" t="e">
        <f t="shared" si="14"/>
        <v>#DIV/0!</v>
      </c>
      <c r="BJ22" s="11">
        <f t="shared" si="43"/>
        <v>0</v>
      </c>
      <c r="BK22" s="15" t="s">
        <v>33</v>
      </c>
      <c r="BL22" s="24">
        <f>IF(BK22="x",'Gemensamma Tjänster'!$A23,0)</f>
        <v>281131</v>
      </c>
      <c r="BM22" s="27" t="e">
        <f t="shared" si="15"/>
        <v>#DIV/0!</v>
      </c>
      <c r="BN22" s="11">
        <f t="shared" si="44"/>
        <v>0</v>
      </c>
      <c r="BO22" s="15" t="s">
        <v>33</v>
      </c>
      <c r="BP22" s="24">
        <f>IF(BO22="x",'Gemensamma Tjänster'!$A23,0)</f>
        <v>281131</v>
      </c>
      <c r="BQ22" s="27" t="e">
        <f t="shared" si="16"/>
        <v>#DIV/0!</v>
      </c>
      <c r="BR22" s="11">
        <f t="shared" si="45"/>
        <v>0</v>
      </c>
      <c r="BS22" s="15" t="s">
        <v>33</v>
      </c>
      <c r="BT22" s="24">
        <f>IF(BS22="x",'Gemensamma Tjänster'!$A23,0)</f>
        <v>281131</v>
      </c>
      <c r="BU22" s="27" t="e">
        <f t="shared" si="17"/>
        <v>#DIV/0!</v>
      </c>
      <c r="BV22" s="11">
        <f t="shared" si="46"/>
        <v>0</v>
      </c>
      <c r="BW22" s="15" t="s">
        <v>33</v>
      </c>
      <c r="BX22" s="24">
        <f>IF(BW22="x",'Gemensamma Tjänster'!$A23,0)</f>
        <v>281131</v>
      </c>
      <c r="BY22" s="27" t="e">
        <f t="shared" si="18"/>
        <v>#DIV/0!</v>
      </c>
      <c r="BZ22" s="11">
        <f t="shared" si="47"/>
        <v>0</v>
      </c>
      <c r="CA22" s="15" t="s">
        <v>33</v>
      </c>
      <c r="CB22" s="24">
        <f>IF(CA22="x",'Gemensamma Tjänster'!$A23,0)</f>
        <v>281131</v>
      </c>
      <c r="CC22" s="27" t="e">
        <f t="shared" si="19"/>
        <v>#DIV/0!</v>
      </c>
      <c r="CD22" s="11">
        <f t="shared" si="48"/>
        <v>0</v>
      </c>
      <c r="CE22" s="15" t="s">
        <v>33</v>
      </c>
      <c r="CF22" s="24">
        <f>IF(CE22="x",'Gemensamma Tjänster'!$A23,0)</f>
        <v>281131</v>
      </c>
      <c r="CG22" s="27" t="e">
        <f t="shared" si="20"/>
        <v>#DIV/0!</v>
      </c>
      <c r="CH22" s="11">
        <f t="shared" si="49"/>
        <v>0</v>
      </c>
      <c r="CI22" s="15" t="s">
        <v>33</v>
      </c>
      <c r="CJ22" s="24">
        <f>IF(CI22="x",'Gemensamma Tjänster'!$A23,0)</f>
        <v>281131</v>
      </c>
      <c r="CK22" s="27" t="e">
        <f t="shared" si="21"/>
        <v>#DIV/0!</v>
      </c>
      <c r="CL22" s="11">
        <f t="shared" si="50"/>
        <v>0</v>
      </c>
      <c r="CM22" s="15" t="s">
        <v>33</v>
      </c>
      <c r="CN22" s="24">
        <f>IF(CM22="x",'Gemensamma Tjänster'!$A23,0)</f>
        <v>281131</v>
      </c>
      <c r="CO22" s="27" t="e">
        <f t="shared" si="22"/>
        <v>#DIV/0!</v>
      </c>
      <c r="CP22" s="11">
        <f t="shared" si="51"/>
        <v>0</v>
      </c>
      <c r="CQ22" s="15" t="s">
        <v>33</v>
      </c>
      <c r="CR22" s="24">
        <f>IF(CQ22="x",'Gemensamma Tjänster'!$A23,0)</f>
        <v>281131</v>
      </c>
      <c r="CS22" s="27" t="e">
        <f t="shared" si="23"/>
        <v>#DIV/0!</v>
      </c>
      <c r="CT22" s="11">
        <f t="shared" si="52"/>
        <v>0</v>
      </c>
      <c r="CU22" s="15" t="s">
        <v>33</v>
      </c>
      <c r="CV22" s="24">
        <f>IF(CU22="x",'Gemensamma Tjänster'!$A23,0)</f>
        <v>281131</v>
      </c>
      <c r="CW22" s="27" t="e">
        <f t="shared" si="24"/>
        <v>#DIV/0!</v>
      </c>
      <c r="CX22" s="11">
        <f t="shared" si="53"/>
        <v>0</v>
      </c>
      <c r="CY22" s="15" t="s">
        <v>33</v>
      </c>
      <c r="CZ22" s="24">
        <f>IF(CY22="x",'Gemensamma Tjänster'!$A23,0)</f>
        <v>281131</v>
      </c>
      <c r="DA22" s="27" t="e">
        <f t="shared" si="25"/>
        <v>#DIV/0!</v>
      </c>
      <c r="DB22" s="11">
        <f t="shared" si="54"/>
        <v>0</v>
      </c>
      <c r="DC22" s="15" t="s">
        <v>33</v>
      </c>
      <c r="DD22" s="24">
        <f>IF(DC22="x",'Gemensamma Tjänster'!$A23,0)</f>
        <v>281131</v>
      </c>
      <c r="DE22" s="27" t="e">
        <f t="shared" si="26"/>
        <v>#DIV/0!</v>
      </c>
      <c r="DF22" s="11">
        <f t="shared" si="55"/>
        <v>0</v>
      </c>
      <c r="DG22" s="15" t="s">
        <v>33</v>
      </c>
      <c r="DH22" s="24">
        <f>IF(DG22="x",'Gemensamma Tjänster'!$A23,0)</f>
        <v>281131</v>
      </c>
      <c r="DI22" s="27" t="e">
        <f t="shared" si="27"/>
        <v>#DIV/0!</v>
      </c>
      <c r="DJ22" s="11">
        <f t="shared" si="56"/>
        <v>0</v>
      </c>
      <c r="DK22" s="15" t="s">
        <v>33</v>
      </c>
      <c r="DL22" s="24">
        <f>IF(DK22="x",'Gemensamma Tjänster'!$A23,0)</f>
        <v>281131</v>
      </c>
      <c r="DM22" s="27" t="e">
        <f t="shared" si="28"/>
        <v>#DIV/0!</v>
      </c>
      <c r="DN22" s="11">
        <f t="shared" si="57"/>
        <v>0</v>
      </c>
    </row>
    <row r="23" spans="1:118" x14ac:dyDescent="0.25">
      <c r="A23" s="14" t="s">
        <v>115</v>
      </c>
      <c r="B23" s="18">
        <f t="shared" si="29"/>
        <v>423704.75888053828</v>
      </c>
      <c r="C23" s="32" t="s">
        <v>33</v>
      </c>
      <c r="D23" s="23">
        <f>IF(C23="x",'Gemensamma Tjänster'!$A24,0)</f>
        <v>286206</v>
      </c>
      <c r="E23" s="26">
        <f t="shared" si="0"/>
        <v>2.7143746741064137E-2</v>
      </c>
      <c r="F23" s="10">
        <v>58536.282150000006</v>
      </c>
      <c r="G23" s="14" t="s">
        <v>33</v>
      </c>
      <c r="H23" s="23">
        <f>IF(G23="x",'Gemensamma Tjänster'!$A24,0)</f>
        <v>286206</v>
      </c>
      <c r="I23" s="26">
        <f t="shared" si="1"/>
        <v>4.6182675276279402E-2</v>
      </c>
      <c r="J23" s="10">
        <f t="shared" si="30"/>
        <v>365168.4767305383</v>
      </c>
      <c r="K23" s="32"/>
      <c r="L23" s="23">
        <f>IF(K23="x",'Gemensamma Tjänster'!$A24,0)</f>
        <v>0</v>
      </c>
      <c r="M23" s="26">
        <f t="shared" si="2"/>
        <v>0</v>
      </c>
      <c r="N23" s="10">
        <f t="shared" si="31"/>
        <v>0</v>
      </c>
      <c r="O23" s="32"/>
      <c r="P23" s="23">
        <f>IF(O23="x",'Gemensamma Tjänster'!$A24,0)</f>
        <v>0</v>
      </c>
      <c r="Q23" s="26">
        <f t="shared" si="3"/>
        <v>0</v>
      </c>
      <c r="R23" s="10">
        <f t="shared" si="32"/>
        <v>0</v>
      </c>
      <c r="S23" s="14" t="s">
        <v>33</v>
      </c>
      <c r="T23" s="23">
        <f>IF(S23="x",'Gemensamma Tjänster'!$A24,0)</f>
        <v>286206</v>
      </c>
      <c r="U23" s="26">
        <f t="shared" si="4"/>
        <v>3.6105451443033489E-2</v>
      </c>
      <c r="V23" s="10">
        <f t="shared" si="33"/>
        <v>0</v>
      </c>
      <c r="W23" s="14" t="s">
        <v>33</v>
      </c>
      <c r="X23" s="23">
        <f>IF(W23="x",'Gemensamma Tjänster'!$A24,0)</f>
        <v>286206</v>
      </c>
      <c r="Y23" s="26">
        <f t="shared" si="5"/>
        <v>2.6987573812342982E-2</v>
      </c>
      <c r="Z23" s="10">
        <f t="shared" si="34"/>
        <v>0</v>
      </c>
      <c r="AA23" s="14"/>
      <c r="AB23" s="23">
        <f>IF(AA23="x",'Gemensamma Tjänster'!$A24,0)</f>
        <v>0</v>
      </c>
      <c r="AC23" s="26">
        <f t="shared" si="6"/>
        <v>0</v>
      </c>
      <c r="AD23" s="10">
        <f t="shared" si="35"/>
        <v>0</v>
      </c>
      <c r="AE23" s="14"/>
      <c r="AF23" s="23">
        <f>IF(AE23="x",'Gemensamma Tjänster'!$A24,0)</f>
        <v>0</v>
      </c>
      <c r="AG23" s="26">
        <f t="shared" si="7"/>
        <v>0</v>
      </c>
      <c r="AH23" s="10">
        <f t="shared" si="36"/>
        <v>0</v>
      </c>
      <c r="AI23" s="14"/>
      <c r="AJ23" s="23">
        <f>IF(AI23="x",'Gemensamma Tjänster'!$A24,0)</f>
        <v>0</v>
      </c>
      <c r="AK23" s="26">
        <f t="shared" si="8"/>
        <v>0</v>
      </c>
      <c r="AL23" s="10">
        <f t="shared" si="37"/>
        <v>0</v>
      </c>
      <c r="AM23" s="14"/>
      <c r="AN23" s="23">
        <f>IF(AM23="x",'Gemensamma Tjänster'!$A24,0)</f>
        <v>0</v>
      </c>
      <c r="AO23" s="26">
        <f t="shared" si="9"/>
        <v>0</v>
      </c>
      <c r="AP23" s="10">
        <f t="shared" si="38"/>
        <v>0</v>
      </c>
      <c r="AQ23" s="14" t="s">
        <v>33</v>
      </c>
      <c r="AR23" s="23">
        <f>IF(AQ23="x",'Gemensamma Tjänster'!$A24,0)</f>
        <v>286206</v>
      </c>
      <c r="AS23" s="26">
        <f t="shared" si="10"/>
        <v>2.6987573812342982E-2</v>
      </c>
      <c r="AT23" s="10">
        <f t="shared" si="39"/>
        <v>0</v>
      </c>
      <c r="AU23" s="14" t="s">
        <v>33</v>
      </c>
      <c r="AV23" s="23">
        <f>IF(AU23="x",'Gemensamma Tjänster'!$A24,0)</f>
        <v>286206</v>
      </c>
      <c r="AW23" s="26" t="e">
        <f t="shared" si="11"/>
        <v>#DIV/0!</v>
      </c>
      <c r="AX23" s="10">
        <f t="shared" si="40"/>
        <v>0</v>
      </c>
      <c r="AY23" s="14" t="s">
        <v>33</v>
      </c>
      <c r="AZ23" s="23">
        <f>IF(AY23="x",'Gemensamma Tjänster'!$A24,0)</f>
        <v>286206</v>
      </c>
      <c r="BA23" s="26" t="e">
        <f t="shared" si="12"/>
        <v>#DIV/0!</v>
      </c>
      <c r="BB23" s="10">
        <f t="shared" si="41"/>
        <v>0</v>
      </c>
      <c r="BC23" s="14" t="s">
        <v>33</v>
      </c>
      <c r="BD23" s="23">
        <f>IF(BC23="x",'Gemensamma Tjänster'!$A24,0)</f>
        <v>286206</v>
      </c>
      <c r="BE23" s="26" t="e">
        <f t="shared" si="13"/>
        <v>#DIV/0!</v>
      </c>
      <c r="BF23" s="10">
        <f t="shared" si="42"/>
        <v>0</v>
      </c>
      <c r="BG23" s="14" t="s">
        <v>33</v>
      </c>
      <c r="BH23" s="23">
        <f>IF(BG23="x",'Gemensamma Tjänster'!$A24,0)</f>
        <v>286206</v>
      </c>
      <c r="BI23" s="26" t="e">
        <f t="shared" si="14"/>
        <v>#DIV/0!</v>
      </c>
      <c r="BJ23" s="10">
        <f t="shared" si="43"/>
        <v>0</v>
      </c>
      <c r="BK23" s="14" t="s">
        <v>33</v>
      </c>
      <c r="BL23" s="23">
        <f>IF(BK23="x",'Gemensamma Tjänster'!$A24,0)</f>
        <v>286206</v>
      </c>
      <c r="BM23" s="26" t="e">
        <f t="shared" si="15"/>
        <v>#DIV/0!</v>
      </c>
      <c r="BN23" s="10">
        <f t="shared" si="44"/>
        <v>0</v>
      </c>
      <c r="BO23" s="14" t="s">
        <v>33</v>
      </c>
      <c r="BP23" s="23">
        <f>IF(BO23="x",'Gemensamma Tjänster'!$A24,0)</f>
        <v>286206</v>
      </c>
      <c r="BQ23" s="26" t="e">
        <f t="shared" si="16"/>
        <v>#DIV/0!</v>
      </c>
      <c r="BR23" s="10">
        <f t="shared" si="45"/>
        <v>0</v>
      </c>
      <c r="BS23" s="14" t="s">
        <v>33</v>
      </c>
      <c r="BT23" s="23">
        <f>IF(BS23="x",'Gemensamma Tjänster'!$A24,0)</f>
        <v>286206</v>
      </c>
      <c r="BU23" s="26" t="e">
        <f t="shared" si="17"/>
        <v>#DIV/0!</v>
      </c>
      <c r="BV23" s="10">
        <f t="shared" si="46"/>
        <v>0</v>
      </c>
      <c r="BW23" s="14" t="s">
        <v>33</v>
      </c>
      <c r="BX23" s="23">
        <f>IF(BW23="x",'Gemensamma Tjänster'!$A24,0)</f>
        <v>286206</v>
      </c>
      <c r="BY23" s="26" t="e">
        <f t="shared" si="18"/>
        <v>#DIV/0!</v>
      </c>
      <c r="BZ23" s="10">
        <f t="shared" si="47"/>
        <v>0</v>
      </c>
      <c r="CA23" s="14" t="s">
        <v>33</v>
      </c>
      <c r="CB23" s="23">
        <f>IF(CA23="x",'Gemensamma Tjänster'!$A24,0)</f>
        <v>286206</v>
      </c>
      <c r="CC23" s="26" t="e">
        <f t="shared" si="19"/>
        <v>#DIV/0!</v>
      </c>
      <c r="CD23" s="10">
        <f t="shared" si="48"/>
        <v>0</v>
      </c>
      <c r="CE23" s="14" t="s">
        <v>33</v>
      </c>
      <c r="CF23" s="23">
        <f>IF(CE23="x",'Gemensamma Tjänster'!$A24,0)</f>
        <v>286206</v>
      </c>
      <c r="CG23" s="26" t="e">
        <f t="shared" si="20"/>
        <v>#DIV/0!</v>
      </c>
      <c r="CH23" s="10">
        <f t="shared" si="49"/>
        <v>0</v>
      </c>
      <c r="CI23" s="14" t="s">
        <v>33</v>
      </c>
      <c r="CJ23" s="23">
        <f>IF(CI23="x",'Gemensamma Tjänster'!$A24,0)</f>
        <v>286206</v>
      </c>
      <c r="CK23" s="26" t="e">
        <f t="shared" si="21"/>
        <v>#DIV/0!</v>
      </c>
      <c r="CL23" s="10">
        <f t="shared" si="50"/>
        <v>0</v>
      </c>
      <c r="CM23" s="14" t="s">
        <v>33</v>
      </c>
      <c r="CN23" s="23">
        <f>IF(CM23="x",'Gemensamma Tjänster'!$A24,0)</f>
        <v>286206</v>
      </c>
      <c r="CO23" s="26" t="e">
        <f t="shared" si="22"/>
        <v>#DIV/0!</v>
      </c>
      <c r="CP23" s="10">
        <f t="shared" si="51"/>
        <v>0</v>
      </c>
      <c r="CQ23" s="14" t="s">
        <v>33</v>
      </c>
      <c r="CR23" s="23">
        <f>IF(CQ23="x",'Gemensamma Tjänster'!$A24,0)</f>
        <v>286206</v>
      </c>
      <c r="CS23" s="26" t="e">
        <f t="shared" si="23"/>
        <v>#DIV/0!</v>
      </c>
      <c r="CT23" s="10">
        <f t="shared" si="52"/>
        <v>0</v>
      </c>
      <c r="CU23" s="14" t="s">
        <v>33</v>
      </c>
      <c r="CV23" s="23">
        <f>IF(CU23="x",'Gemensamma Tjänster'!$A24,0)</f>
        <v>286206</v>
      </c>
      <c r="CW23" s="26" t="e">
        <f t="shared" si="24"/>
        <v>#DIV/0!</v>
      </c>
      <c r="CX23" s="10">
        <f t="shared" si="53"/>
        <v>0</v>
      </c>
      <c r="CY23" s="14" t="s">
        <v>33</v>
      </c>
      <c r="CZ23" s="23">
        <f>IF(CY23="x",'Gemensamma Tjänster'!$A24,0)</f>
        <v>286206</v>
      </c>
      <c r="DA23" s="26" t="e">
        <f t="shared" si="25"/>
        <v>#DIV/0!</v>
      </c>
      <c r="DB23" s="10">
        <f t="shared" si="54"/>
        <v>0</v>
      </c>
      <c r="DC23" s="14" t="s">
        <v>33</v>
      </c>
      <c r="DD23" s="23">
        <f>IF(DC23="x",'Gemensamma Tjänster'!$A24,0)</f>
        <v>286206</v>
      </c>
      <c r="DE23" s="26" t="e">
        <f t="shared" si="26"/>
        <v>#DIV/0!</v>
      </c>
      <c r="DF23" s="10">
        <f t="shared" si="55"/>
        <v>0</v>
      </c>
      <c r="DG23" s="14" t="s">
        <v>33</v>
      </c>
      <c r="DH23" s="23">
        <f>IF(DG23="x",'Gemensamma Tjänster'!$A24,0)</f>
        <v>286206</v>
      </c>
      <c r="DI23" s="26" t="e">
        <f t="shared" si="27"/>
        <v>#DIV/0!</v>
      </c>
      <c r="DJ23" s="10">
        <f t="shared" si="56"/>
        <v>0</v>
      </c>
      <c r="DK23" s="14" t="s">
        <v>33</v>
      </c>
      <c r="DL23" s="23">
        <f>IF(DK23="x",'Gemensamma Tjänster'!$A24,0)</f>
        <v>286206</v>
      </c>
      <c r="DM23" s="26" t="e">
        <f t="shared" si="28"/>
        <v>#DIV/0!</v>
      </c>
      <c r="DN23" s="10">
        <f t="shared" si="57"/>
        <v>0</v>
      </c>
    </row>
    <row r="24" spans="1:118" x14ac:dyDescent="0.25">
      <c r="A24" s="15" t="s">
        <v>22</v>
      </c>
      <c r="B24" s="19">
        <f t="shared" si="29"/>
        <v>58101.462000000007</v>
      </c>
      <c r="C24" s="33" t="s">
        <v>33</v>
      </c>
      <c r="D24" s="24">
        <f>IF(C24="x",'Gemensamma Tjänster'!$A25,0)</f>
        <v>284080</v>
      </c>
      <c r="E24" s="27">
        <f t="shared" si="0"/>
        <v>2.694211712613118E-2</v>
      </c>
      <c r="F24" s="11">
        <v>58101.462000000007</v>
      </c>
      <c r="G24" s="15"/>
      <c r="H24" s="24">
        <f>IF(G24="x",'Gemensamma Tjänster'!$A25,0)</f>
        <v>0</v>
      </c>
      <c r="I24" s="27">
        <f t="shared" si="1"/>
        <v>0</v>
      </c>
      <c r="J24" s="11">
        <f t="shared" si="30"/>
        <v>0</v>
      </c>
      <c r="K24" s="33"/>
      <c r="L24" s="24">
        <f>IF(K24="x",'Gemensamma Tjänster'!$A25,0)</f>
        <v>0</v>
      </c>
      <c r="M24" s="27">
        <f t="shared" si="2"/>
        <v>0</v>
      </c>
      <c r="N24" s="11">
        <f t="shared" si="31"/>
        <v>0</v>
      </c>
      <c r="O24" s="33"/>
      <c r="P24" s="24">
        <f>IF(O24="x",'Gemensamma Tjänster'!$A25,0)</f>
        <v>0</v>
      </c>
      <c r="Q24" s="27">
        <f t="shared" si="3"/>
        <v>0</v>
      </c>
      <c r="R24" s="11">
        <f t="shared" si="32"/>
        <v>0</v>
      </c>
      <c r="S24" s="15" t="s">
        <v>33</v>
      </c>
      <c r="T24" s="24">
        <f>IF(S24="x",'Gemensamma Tjänster'!$A25,0)</f>
        <v>284080</v>
      </c>
      <c r="U24" s="27">
        <f t="shared" si="4"/>
        <v>3.5837252349485871E-2</v>
      </c>
      <c r="V24" s="11">
        <f t="shared" si="33"/>
        <v>0</v>
      </c>
      <c r="W24" s="15" t="s">
        <v>33</v>
      </c>
      <c r="X24" s="24">
        <f>IF(W24="x",'Gemensamma Tjänster'!$A25,0)</f>
        <v>284080</v>
      </c>
      <c r="Y24" s="27">
        <f t="shared" si="5"/>
        <v>2.6787104283664195E-2</v>
      </c>
      <c r="Z24" s="11">
        <f t="shared" si="34"/>
        <v>0</v>
      </c>
      <c r="AA24" s="15"/>
      <c r="AB24" s="24">
        <f>IF(AA24="x",'Gemensamma Tjänster'!$A25,0)</f>
        <v>0</v>
      </c>
      <c r="AC24" s="27">
        <f t="shared" si="6"/>
        <v>0</v>
      </c>
      <c r="AD24" s="11">
        <f t="shared" si="35"/>
        <v>0</v>
      </c>
      <c r="AE24" s="15"/>
      <c r="AF24" s="24">
        <f>IF(AE24="x",'Gemensamma Tjänster'!$A25,0)</f>
        <v>0</v>
      </c>
      <c r="AG24" s="27">
        <f t="shared" si="7"/>
        <v>0</v>
      </c>
      <c r="AH24" s="11">
        <f t="shared" si="36"/>
        <v>0</v>
      </c>
      <c r="AI24" s="15"/>
      <c r="AJ24" s="24">
        <f>IF(AI24="x",'Gemensamma Tjänster'!$A25,0)</f>
        <v>0</v>
      </c>
      <c r="AK24" s="27">
        <f t="shared" si="8"/>
        <v>0</v>
      </c>
      <c r="AL24" s="11">
        <f t="shared" si="37"/>
        <v>0</v>
      </c>
      <c r="AM24" s="15"/>
      <c r="AN24" s="24">
        <f>IF(AM24="x",'Gemensamma Tjänster'!$A25,0)</f>
        <v>0</v>
      </c>
      <c r="AO24" s="27">
        <f t="shared" si="9"/>
        <v>0</v>
      </c>
      <c r="AP24" s="11">
        <f t="shared" si="38"/>
        <v>0</v>
      </c>
      <c r="AQ24" s="15" t="s">
        <v>33</v>
      </c>
      <c r="AR24" s="24">
        <f>IF(AQ24="x",'Gemensamma Tjänster'!$A25,0)</f>
        <v>284080</v>
      </c>
      <c r="AS24" s="27">
        <f t="shared" si="10"/>
        <v>2.6787104283664195E-2</v>
      </c>
      <c r="AT24" s="11">
        <f t="shared" si="39"/>
        <v>0</v>
      </c>
      <c r="AU24" s="15" t="s">
        <v>33</v>
      </c>
      <c r="AV24" s="24">
        <f>IF(AU24="x",'Gemensamma Tjänster'!$A25,0)</f>
        <v>284080</v>
      </c>
      <c r="AW24" s="27" t="e">
        <f t="shared" si="11"/>
        <v>#DIV/0!</v>
      </c>
      <c r="AX24" s="11">
        <f t="shared" si="40"/>
        <v>0</v>
      </c>
      <c r="AY24" s="15" t="s">
        <v>33</v>
      </c>
      <c r="AZ24" s="24">
        <f>IF(AY24="x",'Gemensamma Tjänster'!$A25,0)</f>
        <v>284080</v>
      </c>
      <c r="BA24" s="27" t="e">
        <f t="shared" si="12"/>
        <v>#DIV/0!</v>
      </c>
      <c r="BB24" s="11">
        <f t="shared" si="41"/>
        <v>0</v>
      </c>
      <c r="BC24" s="15" t="s">
        <v>33</v>
      </c>
      <c r="BD24" s="24">
        <f>IF(BC24="x",'Gemensamma Tjänster'!$A25,0)</f>
        <v>284080</v>
      </c>
      <c r="BE24" s="27" t="e">
        <f t="shared" si="13"/>
        <v>#DIV/0!</v>
      </c>
      <c r="BF24" s="11">
        <f t="shared" si="42"/>
        <v>0</v>
      </c>
      <c r="BG24" s="15" t="s">
        <v>33</v>
      </c>
      <c r="BH24" s="24">
        <f>IF(BG24="x",'Gemensamma Tjänster'!$A25,0)</f>
        <v>284080</v>
      </c>
      <c r="BI24" s="27" t="e">
        <f t="shared" si="14"/>
        <v>#DIV/0!</v>
      </c>
      <c r="BJ24" s="11">
        <f t="shared" si="43"/>
        <v>0</v>
      </c>
      <c r="BK24" s="15" t="s">
        <v>33</v>
      </c>
      <c r="BL24" s="24">
        <f>IF(BK24="x",'Gemensamma Tjänster'!$A25,0)</f>
        <v>284080</v>
      </c>
      <c r="BM24" s="27" t="e">
        <f t="shared" si="15"/>
        <v>#DIV/0!</v>
      </c>
      <c r="BN24" s="11">
        <f t="shared" si="44"/>
        <v>0</v>
      </c>
      <c r="BO24" s="15" t="s">
        <v>33</v>
      </c>
      <c r="BP24" s="24">
        <f>IF(BO24="x",'Gemensamma Tjänster'!$A25,0)</f>
        <v>284080</v>
      </c>
      <c r="BQ24" s="27" t="e">
        <f t="shared" si="16"/>
        <v>#DIV/0!</v>
      </c>
      <c r="BR24" s="11">
        <f t="shared" si="45"/>
        <v>0</v>
      </c>
      <c r="BS24" s="15" t="s">
        <v>33</v>
      </c>
      <c r="BT24" s="24">
        <f>IF(BS24="x",'Gemensamma Tjänster'!$A25,0)</f>
        <v>284080</v>
      </c>
      <c r="BU24" s="27" t="e">
        <f t="shared" si="17"/>
        <v>#DIV/0!</v>
      </c>
      <c r="BV24" s="11">
        <f t="shared" si="46"/>
        <v>0</v>
      </c>
      <c r="BW24" s="15" t="s">
        <v>33</v>
      </c>
      <c r="BX24" s="24">
        <f>IF(BW24="x",'Gemensamma Tjänster'!$A25,0)</f>
        <v>284080</v>
      </c>
      <c r="BY24" s="27" t="e">
        <f t="shared" si="18"/>
        <v>#DIV/0!</v>
      </c>
      <c r="BZ24" s="11">
        <f t="shared" si="47"/>
        <v>0</v>
      </c>
      <c r="CA24" s="15" t="s">
        <v>33</v>
      </c>
      <c r="CB24" s="24">
        <f>IF(CA24="x",'Gemensamma Tjänster'!$A25,0)</f>
        <v>284080</v>
      </c>
      <c r="CC24" s="27" t="e">
        <f t="shared" si="19"/>
        <v>#DIV/0!</v>
      </c>
      <c r="CD24" s="11">
        <f t="shared" si="48"/>
        <v>0</v>
      </c>
      <c r="CE24" s="15" t="s">
        <v>33</v>
      </c>
      <c r="CF24" s="24">
        <f>IF(CE24="x",'Gemensamma Tjänster'!$A25,0)</f>
        <v>284080</v>
      </c>
      <c r="CG24" s="27" t="e">
        <f t="shared" si="20"/>
        <v>#DIV/0!</v>
      </c>
      <c r="CH24" s="11">
        <f t="shared" si="49"/>
        <v>0</v>
      </c>
      <c r="CI24" s="15" t="s">
        <v>33</v>
      </c>
      <c r="CJ24" s="24">
        <f>IF(CI24="x",'Gemensamma Tjänster'!$A25,0)</f>
        <v>284080</v>
      </c>
      <c r="CK24" s="27" t="e">
        <f t="shared" si="21"/>
        <v>#DIV/0!</v>
      </c>
      <c r="CL24" s="11">
        <f t="shared" si="50"/>
        <v>0</v>
      </c>
      <c r="CM24" s="15" t="s">
        <v>33</v>
      </c>
      <c r="CN24" s="24">
        <f>IF(CM24="x",'Gemensamma Tjänster'!$A25,0)</f>
        <v>284080</v>
      </c>
      <c r="CO24" s="27" t="e">
        <f t="shared" si="22"/>
        <v>#DIV/0!</v>
      </c>
      <c r="CP24" s="11">
        <f t="shared" si="51"/>
        <v>0</v>
      </c>
      <c r="CQ24" s="15" t="s">
        <v>33</v>
      </c>
      <c r="CR24" s="24">
        <f>IF(CQ24="x",'Gemensamma Tjänster'!$A25,0)</f>
        <v>284080</v>
      </c>
      <c r="CS24" s="27" t="e">
        <f t="shared" si="23"/>
        <v>#DIV/0!</v>
      </c>
      <c r="CT24" s="11">
        <f t="shared" si="52"/>
        <v>0</v>
      </c>
      <c r="CU24" s="15" t="s">
        <v>33</v>
      </c>
      <c r="CV24" s="24">
        <f>IF(CU24="x",'Gemensamma Tjänster'!$A25,0)</f>
        <v>284080</v>
      </c>
      <c r="CW24" s="27" t="e">
        <f t="shared" si="24"/>
        <v>#DIV/0!</v>
      </c>
      <c r="CX24" s="11">
        <f t="shared" si="53"/>
        <v>0</v>
      </c>
      <c r="CY24" s="15" t="s">
        <v>33</v>
      </c>
      <c r="CZ24" s="24">
        <f>IF(CY24="x",'Gemensamma Tjänster'!$A25,0)</f>
        <v>284080</v>
      </c>
      <c r="DA24" s="27" t="e">
        <f t="shared" si="25"/>
        <v>#DIV/0!</v>
      </c>
      <c r="DB24" s="11">
        <f t="shared" si="54"/>
        <v>0</v>
      </c>
      <c r="DC24" s="15" t="s">
        <v>33</v>
      </c>
      <c r="DD24" s="24">
        <f>IF(DC24="x",'Gemensamma Tjänster'!$A25,0)</f>
        <v>284080</v>
      </c>
      <c r="DE24" s="27" t="e">
        <f t="shared" si="26"/>
        <v>#DIV/0!</v>
      </c>
      <c r="DF24" s="11">
        <f t="shared" si="55"/>
        <v>0</v>
      </c>
      <c r="DG24" s="15" t="s">
        <v>33</v>
      </c>
      <c r="DH24" s="24">
        <f>IF(DG24="x",'Gemensamma Tjänster'!$A25,0)</f>
        <v>284080</v>
      </c>
      <c r="DI24" s="27" t="e">
        <f t="shared" si="27"/>
        <v>#DIV/0!</v>
      </c>
      <c r="DJ24" s="11">
        <f t="shared" si="56"/>
        <v>0</v>
      </c>
      <c r="DK24" s="15" t="s">
        <v>33</v>
      </c>
      <c r="DL24" s="24">
        <f>IF(DK24="x",'Gemensamma Tjänster'!$A25,0)</f>
        <v>284080</v>
      </c>
      <c r="DM24" s="27" t="e">
        <f t="shared" si="28"/>
        <v>#DIV/0!</v>
      </c>
      <c r="DN24" s="11">
        <f t="shared" si="57"/>
        <v>0</v>
      </c>
    </row>
    <row r="25" spans="1:118" x14ac:dyDescent="0.25">
      <c r="A25" s="14" t="s">
        <v>116</v>
      </c>
      <c r="B25" s="18">
        <f t="shared" si="29"/>
        <v>49366.199250000005</v>
      </c>
      <c r="C25" s="32" t="s">
        <v>33</v>
      </c>
      <c r="D25" s="23">
        <f>IF(C25="x",'Gemensamma Tjänster'!$A26,0)</f>
        <v>241370</v>
      </c>
      <c r="E25" s="26">
        <f t="shared" si="0"/>
        <v>2.2891505247586184E-2</v>
      </c>
      <c r="F25" s="10">
        <v>49366.199250000005</v>
      </c>
      <c r="G25" s="14"/>
      <c r="H25" s="23">
        <f>IF(G25="x",'Gemensamma Tjänster'!$A26,0)</f>
        <v>0</v>
      </c>
      <c r="I25" s="26">
        <f t="shared" si="1"/>
        <v>0</v>
      </c>
      <c r="J25" s="10">
        <f t="shared" si="30"/>
        <v>0</v>
      </c>
      <c r="K25" s="32"/>
      <c r="L25" s="23">
        <f>IF(K25="x",'Gemensamma Tjänster'!$A26,0)</f>
        <v>0</v>
      </c>
      <c r="M25" s="26">
        <f t="shared" si="2"/>
        <v>0</v>
      </c>
      <c r="N25" s="10">
        <f t="shared" si="31"/>
        <v>0</v>
      </c>
      <c r="O25" s="32"/>
      <c r="P25" s="23">
        <f>IF(O25="x",'Gemensamma Tjänster'!$A26,0)</f>
        <v>0</v>
      </c>
      <c r="Q25" s="26">
        <f t="shared" si="3"/>
        <v>0</v>
      </c>
      <c r="R25" s="10">
        <f t="shared" si="32"/>
        <v>0</v>
      </c>
      <c r="S25" s="14" t="s">
        <v>33</v>
      </c>
      <c r="T25" s="23">
        <f>IF(S25="x",'Gemensamma Tjänster'!$A26,0)</f>
        <v>241370</v>
      </c>
      <c r="U25" s="26">
        <f t="shared" si="4"/>
        <v>3.044930160375741E-2</v>
      </c>
      <c r="V25" s="10">
        <f t="shared" si="33"/>
        <v>0</v>
      </c>
      <c r="W25" s="14" t="s">
        <v>33</v>
      </c>
      <c r="X25" s="23">
        <f>IF(W25="x",'Gemensamma Tjänster'!$A26,0)</f>
        <v>241370</v>
      </c>
      <c r="Y25" s="26">
        <f t="shared" si="5"/>
        <v>2.2759797806772834E-2</v>
      </c>
      <c r="Z25" s="10">
        <f t="shared" si="34"/>
        <v>0</v>
      </c>
      <c r="AA25" s="14"/>
      <c r="AB25" s="23">
        <f>IF(AA25="x",'Gemensamma Tjänster'!$A26,0)</f>
        <v>0</v>
      </c>
      <c r="AC25" s="26">
        <f t="shared" si="6"/>
        <v>0</v>
      </c>
      <c r="AD25" s="10">
        <f t="shared" si="35"/>
        <v>0</v>
      </c>
      <c r="AE25" s="14"/>
      <c r="AF25" s="23">
        <f>IF(AE25="x",'Gemensamma Tjänster'!$A26,0)</f>
        <v>0</v>
      </c>
      <c r="AG25" s="26">
        <f t="shared" si="7"/>
        <v>0</v>
      </c>
      <c r="AH25" s="10">
        <f t="shared" si="36"/>
        <v>0</v>
      </c>
      <c r="AI25" s="14"/>
      <c r="AJ25" s="23">
        <f>IF(AI25="x",'Gemensamma Tjänster'!$A26,0)</f>
        <v>0</v>
      </c>
      <c r="AK25" s="26">
        <f t="shared" si="8"/>
        <v>0</v>
      </c>
      <c r="AL25" s="10">
        <f t="shared" si="37"/>
        <v>0</v>
      </c>
      <c r="AM25" s="14"/>
      <c r="AN25" s="23">
        <f>IF(AM25="x",'Gemensamma Tjänster'!$A26,0)</f>
        <v>0</v>
      </c>
      <c r="AO25" s="26">
        <f t="shared" si="9"/>
        <v>0</v>
      </c>
      <c r="AP25" s="10">
        <f t="shared" si="38"/>
        <v>0</v>
      </c>
      <c r="AQ25" s="14" t="s">
        <v>33</v>
      </c>
      <c r="AR25" s="23">
        <f>IF(AQ25="x",'Gemensamma Tjänster'!$A26,0)</f>
        <v>241370</v>
      </c>
      <c r="AS25" s="26">
        <f t="shared" si="10"/>
        <v>2.2759797806772834E-2</v>
      </c>
      <c r="AT25" s="10">
        <f t="shared" si="39"/>
        <v>0</v>
      </c>
      <c r="AU25" s="14" t="s">
        <v>33</v>
      </c>
      <c r="AV25" s="23">
        <f>IF(AU25="x",'Gemensamma Tjänster'!$A26,0)</f>
        <v>241370</v>
      </c>
      <c r="AW25" s="26" t="e">
        <f t="shared" si="11"/>
        <v>#DIV/0!</v>
      </c>
      <c r="AX25" s="10">
        <f t="shared" si="40"/>
        <v>0</v>
      </c>
      <c r="AY25" s="14" t="s">
        <v>33</v>
      </c>
      <c r="AZ25" s="23">
        <f>IF(AY25="x",'Gemensamma Tjänster'!$A26,0)</f>
        <v>241370</v>
      </c>
      <c r="BA25" s="26" t="e">
        <f t="shared" si="12"/>
        <v>#DIV/0!</v>
      </c>
      <c r="BB25" s="10">
        <f t="shared" si="41"/>
        <v>0</v>
      </c>
      <c r="BC25" s="14" t="s">
        <v>33</v>
      </c>
      <c r="BD25" s="23">
        <f>IF(BC25="x",'Gemensamma Tjänster'!$A26,0)</f>
        <v>241370</v>
      </c>
      <c r="BE25" s="26" t="e">
        <f t="shared" si="13"/>
        <v>#DIV/0!</v>
      </c>
      <c r="BF25" s="10">
        <f t="shared" si="42"/>
        <v>0</v>
      </c>
      <c r="BG25" s="14" t="s">
        <v>33</v>
      </c>
      <c r="BH25" s="23">
        <f>IF(BG25="x",'Gemensamma Tjänster'!$A26,0)</f>
        <v>241370</v>
      </c>
      <c r="BI25" s="26" t="e">
        <f t="shared" si="14"/>
        <v>#DIV/0!</v>
      </c>
      <c r="BJ25" s="10">
        <f t="shared" si="43"/>
        <v>0</v>
      </c>
      <c r="BK25" s="14" t="s">
        <v>33</v>
      </c>
      <c r="BL25" s="23">
        <f>IF(BK25="x",'Gemensamma Tjänster'!$A26,0)</f>
        <v>241370</v>
      </c>
      <c r="BM25" s="26" t="e">
        <f t="shared" si="15"/>
        <v>#DIV/0!</v>
      </c>
      <c r="BN25" s="10">
        <f t="shared" si="44"/>
        <v>0</v>
      </c>
      <c r="BO25" s="14" t="s">
        <v>33</v>
      </c>
      <c r="BP25" s="23">
        <f>IF(BO25="x",'Gemensamma Tjänster'!$A26,0)</f>
        <v>241370</v>
      </c>
      <c r="BQ25" s="26" t="e">
        <f t="shared" si="16"/>
        <v>#DIV/0!</v>
      </c>
      <c r="BR25" s="10">
        <f t="shared" si="45"/>
        <v>0</v>
      </c>
      <c r="BS25" s="14" t="s">
        <v>33</v>
      </c>
      <c r="BT25" s="23">
        <f>IF(BS25="x",'Gemensamma Tjänster'!$A26,0)</f>
        <v>241370</v>
      </c>
      <c r="BU25" s="26" t="e">
        <f t="shared" si="17"/>
        <v>#DIV/0!</v>
      </c>
      <c r="BV25" s="10">
        <f t="shared" si="46"/>
        <v>0</v>
      </c>
      <c r="BW25" s="14" t="s">
        <v>33</v>
      </c>
      <c r="BX25" s="23">
        <f>IF(BW25="x",'Gemensamma Tjänster'!$A26,0)</f>
        <v>241370</v>
      </c>
      <c r="BY25" s="26" t="e">
        <f t="shared" si="18"/>
        <v>#DIV/0!</v>
      </c>
      <c r="BZ25" s="10">
        <f t="shared" si="47"/>
        <v>0</v>
      </c>
      <c r="CA25" s="14" t="s">
        <v>33</v>
      </c>
      <c r="CB25" s="23">
        <f>IF(CA25="x",'Gemensamma Tjänster'!$A26,0)</f>
        <v>241370</v>
      </c>
      <c r="CC25" s="26" t="e">
        <f t="shared" si="19"/>
        <v>#DIV/0!</v>
      </c>
      <c r="CD25" s="10">
        <f t="shared" si="48"/>
        <v>0</v>
      </c>
      <c r="CE25" s="14" t="s">
        <v>33</v>
      </c>
      <c r="CF25" s="23">
        <f>IF(CE25="x",'Gemensamma Tjänster'!$A26,0)</f>
        <v>241370</v>
      </c>
      <c r="CG25" s="26" t="e">
        <f t="shared" si="20"/>
        <v>#DIV/0!</v>
      </c>
      <c r="CH25" s="10">
        <f t="shared" si="49"/>
        <v>0</v>
      </c>
      <c r="CI25" s="14" t="s">
        <v>33</v>
      </c>
      <c r="CJ25" s="23">
        <f>IF(CI25="x",'Gemensamma Tjänster'!$A26,0)</f>
        <v>241370</v>
      </c>
      <c r="CK25" s="26" t="e">
        <f t="shared" si="21"/>
        <v>#DIV/0!</v>
      </c>
      <c r="CL25" s="10">
        <f t="shared" si="50"/>
        <v>0</v>
      </c>
      <c r="CM25" s="14" t="s">
        <v>33</v>
      </c>
      <c r="CN25" s="23">
        <f>IF(CM25="x",'Gemensamma Tjänster'!$A26,0)</f>
        <v>241370</v>
      </c>
      <c r="CO25" s="26" t="e">
        <f t="shared" si="22"/>
        <v>#DIV/0!</v>
      </c>
      <c r="CP25" s="10">
        <f t="shared" si="51"/>
        <v>0</v>
      </c>
      <c r="CQ25" s="14" t="s">
        <v>33</v>
      </c>
      <c r="CR25" s="23">
        <f>IF(CQ25="x",'Gemensamma Tjänster'!$A26,0)</f>
        <v>241370</v>
      </c>
      <c r="CS25" s="26" t="e">
        <f t="shared" si="23"/>
        <v>#DIV/0!</v>
      </c>
      <c r="CT25" s="10">
        <f t="shared" si="52"/>
        <v>0</v>
      </c>
      <c r="CU25" s="14" t="s">
        <v>33</v>
      </c>
      <c r="CV25" s="23">
        <f>IF(CU25="x",'Gemensamma Tjänster'!$A26,0)</f>
        <v>241370</v>
      </c>
      <c r="CW25" s="26" t="e">
        <f t="shared" si="24"/>
        <v>#DIV/0!</v>
      </c>
      <c r="CX25" s="10">
        <f t="shared" si="53"/>
        <v>0</v>
      </c>
      <c r="CY25" s="14" t="s">
        <v>33</v>
      </c>
      <c r="CZ25" s="23">
        <f>IF(CY25="x",'Gemensamma Tjänster'!$A26,0)</f>
        <v>241370</v>
      </c>
      <c r="DA25" s="26" t="e">
        <f t="shared" si="25"/>
        <v>#DIV/0!</v>
      </c>
      <c r="DB25" s="10">
        <f t="shared" si="54"/>
        <v>0</v>
      </c>
      <c r="DC25" s="14" t="s">
        <v>33</v>
      </c>
      <c r="DD25" s="23">
        <f>IF(DC25="x",'Gemensamma Tjänster'!$A26,0)</f>
        <v>241370</v>
      </c>
      <c r="DE25" s="26" t="e">
        <f t="shared" si="26"/>
        <v>#DIV/0!</v>
      </c>
      <c r="DF25" s="10">
        <f t="shared" si="55"/>
        <v>0</v>
      </c>
      <c r="DG25" s="14" t="s">
        <v>33</v>
      </c>
      <c r="DH25" s="23">
        <f>IF(DG25="x",'Gemensamma Tjänster'!$A26,0)</f>
        <v>241370</v>
      </c>
      <c r="DI25" s="26" t="e">
        <f t="shared" si="27"/>
        <v>#DIV/0!</v>
      </c>
      <c r="DJ25" s="10">
        <f t="shared" si="56"/>
        <v>0</v>
      </c>
      <c r="DK25" s="14" t="s">
        <v>33</v>
      </c>
      <c r="DL25" s="23">
        <f>IF(DK25="x",'Gemensamma Tjänster'!$A26,0)</f>
        <v>241370</v>
      </c>
      <c r="DM25" s="26" t="e">
        <f t="shared" si="28"/>
        <v>#DIV/0!</v>
      </c>
      <c r="DN25" s="10">
        <f t="shared" si="57"/>
        <v>0</v>
      </c>
    </row>
    <row r="26" spans="1:118" x14ac:dyDescent="0.25">
      <c r="A26" s="15" t="s">
        <v>24</v>
      </c>
      <c r="B26" s="19">
        <f t="shared" si="29"/>
        <v>27130.241250000003</v>
      </c>
      <c r="C26" s="33" t="s">
        <v>33</v>
      </c>
      <c r="D26" s="24">
        <f>IF(C26="x",'Gemensamma Tjänster'!$A27,0)</f>
        <v>132650</v>
      </c>
      <c r="E26" s="27">
        <f t="shared" si="0"/>
        <v>1.2580511957129333E-2</v>
      </c>
      <c r="F26" s="11">
        <v>27130.241250000003</v>
      </c>
      <c r="G26" s="15"/>
      <c r="H26" s="24">
        <f>IF(G26="x",'Gemensamma Tjänster'!$A27,0)</f>
        <v>0</v>
      </c>
      <c r="I26" s="27">
        <f t="shared" si="1"/>
        <v>0</v>
      </c>
      <c r="J26" s="11">
        <f t="shared" si="30"/>
        <v>0</v>
      </c>
      <c r="K26" s="33"/>
      <c r="L26" s="24">
        <f>IF(K26="x",'Gemensamma Tjänster'!$A27,0)</f>
        <v>0</v>
      </c>
      <c r="M26" s="27">
        <f t="shared" si="2"/>
        <v>0</v>
      </c>
      <c r="N26" s="11">
        <f t="shared" si="31"/>
        <v>0</v>
      </c>
      <c r="O26" s="33"/>
      <c r="P26" s="24">
        <f>IF(O26="x",'Gemensamma Tjänster'!$A27,0)</f>
        <v>0</v>
      </c>
      <c r="Q26" s="27">
        <f t="shared" si="3"/>
        <v>0</v>
      </c>
      <c r="R26" s="11">
        <f t="shared" si="32"/>
        <v>0</v>
      </c>
      <c r="S26" s="15"/>
      <c r="T26" s="24">
        <f>IF(S26="x",'Gemensamma Tjänster'!$A27,0)</f>
        <v>0</v>
      </c>
      <c r="U26" s="27">
        <f t="shared" si="4"/>
        <v>0</v>
      </c>
      <c r="V26" s="11">
        <f t="shared" si="33"/>
        <v>0</v>
      </c>
      <c r="W26" s="15" t="s">
        <v>33</v>
      </c>
      <c r="X26" s="24">
        <f>IF(W26="x",'Gemensamma Tjänster'!$A27,0)</f>
        <v>132650</v>
      </c>
      <c r="Y26" s="27">
        <f t="shared" si="5"/>
        <v>1.2508129341129454E-2</v>
      </c>
      <c r="Z26" s="11">
        <f t="shared" si="34"/>
        <v>0</v>
      </c>
      <c r="AA26" s="15"/>
      <c r="AB26" s="24">
        <f>IF(AA26="x",'Gemensamma Tjänster'!$A27,0)</f>
        <v>0</v>
      </c>
      <c r="AC26" s="27">
        <f t="shared" si="6"/>
        <v>0</v>
      </c>
      <c r="AD26" s="11">
        <f t="shared" si="35"/>
        <v>0</v>
      </c>
      <c r="AE26" s="15"/>
      <c r="AF26" s="24">
        <f>IF(AE26="x",'Gemensamma Tjänster'!$A27,0)</f>
        <v>0</v>
      </c>
      <c r="AG26" s="27">
        <f t="shared" si="7"/>
        <v>0</v>
      </c>
      <c r="AH26" s="11">
        <f t="shared" si="36"/>
        <v>0</v>
      </c>
      <c r="AI26" s="15"/>
      <c r="AJ26" s="24">
        <f>IF(AI26="x",'Gemensamma Tjänster'!$A27,0)</f>
        <v>0</v>
      </c>
      <c r="AK26" s="27">
        <f t="shared" si="8"/>
        <v>0</v>
      </c>
      <c r="AL26" s="11">
        <f t="shared" si="37"/>
        <v>0</v>
      </c>
      <c r="AM26" s="15"/>
      <c r="AN26" s="24">
        <f>IF(AM26="x",'Gemensamma Tjänster'!$A27,0)</f>
        <v>0</v>
      </c>
      <c r="AO26" s="27">
        <f t="shared" si="9"/>
        <v>0</v>
      </c>
      <c r="AP26" s="11">
        <f t="shared" si="38"/>
        <v>0</v>
      </c>
      <c r="AQ26" s="15" t="s">
        <v>33</v>
      </c>
      <c r="AR26" s="24">
        <f>IF(AQ26="x",'Gemensamma Tjänster'!$A27,0)</f>
        <v>132650</v>
      </c>
      <c r="AS26" s="27">
        <f t="shared" si="10"/>
        <v>1.2508129341129454E-2</v>
      </c>
      <c r="AT26" s="11">
        <f t="shared" si="39"/>
        <v>0</v>
      </c>
      <c r="AU26" s="15" t="s">
        <v>33</v>
      </c>
      <c r="AV26" s="24">
        <f>IF(AU26="x",'Gemensamma Tjänster'!$A27,0)</f>
        <v>132650</v>
      </c>
      <c r="AW26" s="27" t="e">
        <f t="shared" si="11"/>
        <v>#DIV/0!</v>
      </c>
      <c r="AX26" s="11">
        <f t="shared" si="40"/>
        <v>0</v>
      </c>
      <c r="AY26" s="15" t="s">
        <v>33</v>
      </c>
      <c r="AZ26" s="24">
        <f>IF(AY26="x",'Gemensamma Tjänster'!$A27,0)</f>
        <v>132650</v>
      </c>
      <c r="BA26" s="27" t="e">
        <f t="shared" si="12"/>
        <v>#DIV/0!</v>
      </c>
      <c r="BB26" s="11">
        <f t="shared" si="41"/>
        <v>0</v>
      </c>
      <c r="BC26" s="15" t="s">
        <v>33</v>
      </c>
      <c r="BD26" s="24">
        <f>IF(BC26="x",'Gemensamma Tjänster'!$A27,0)</f>
        <v>132650</v>
      </c>
      <c r="BE26" s="27" t="e">
        <f t="shared" si="13"/>
        <v>#DIV/0!</v>
      </c>
      <c r="BF26" s="11">
        <f t="shared" si="42"/>
        <v>0</v>
      </c>
      <c r="BG26" s="15" t="s">
        <v>33</v>
      </c>
      <c r="BH26" s="24">
        <f>IF(BG26="x",'Gemensamma Tjänster'!$A27,0)</f>
        <v>132650</v>
      </c>
      <c r="BI26" s="27" t="e">
        <f t="shared" si="14"/>
        <v>#DIV/0!</v>
      </c>
      <c r="BJ26" s="11">
        <f t="shared" si="43"/>
        <v>0</v>
      </c>
      <c r="BK26" s="15" t="s">
        <v>33</v>
      </c>
      <c r="BL26" s="24">
        <f>IF(BK26="x",'Gemensamma Tjänster'!$A27,0)</f>
        <v>132650</v>
      </c>
      <c r="BM26" s="27" t="e">
        <f t="shared" si="15"/>
        <v>#DIV/0!</v>
      </c>
      <c r="BN26" s="11">
        <f t="shared" si="44"/>
        <v>0</v>
      </c>
      <c r="BO26" s="15" t="s">
        <v>33</v>
      </c>
      <c r="BP26" s="24">
        <f>IF(BO26="x",'Gemensamma Tjänster'!$A27,0)</f>
        <v>132650</v>
      </c>
      <c r="BQ26" s="27" t="e">
        <f t="shared" si="16"/>
        <v>#DIV/0!</v>
      </c>
      <c r="BR26" s="11">
        <f t="shared" si="45"/>
        <v>0</v>
      </c>
      <c r="BS26" s="15" t="s">
        <v>33</v>
      </c>
      <c r="BT26" s="24">
        <f>IF(BS26="x",'Gemensamma Tjänster'!$A27,0)</f>
        <v>132650</v>
      </c>
      <c r="BU26" s="27" t="e">
        <f t="shared" si="17"/>
        <v>#DIV/0!</v>
      </c>
      <c r="BV26" s="11">
        <f t="shared" si="46"/>
        <v>0</v>
      </c>
      <c r="BW26" s="15" t="s">
        <v>33</v>
      </c>
      <c r="BX26" s="24">
        <f>IF(BW26="x",'Gemensamma Tjänster'!$A27,0)</f>
        <v>132650</v>
      </c>
      <c r="BY26" s="27" t="e">
        <f t="shared" si="18"/>
        <v>#DIV/0!</v>
      </c>
      <c r="BZ26" s="11">
        <f t="shared" si="47"/>
        <v>0</v>
      </c>
      <c r="CA26" s="15" t="s">
        <v>33</v>
      </c>
      <c r="CB26" s="24">
        <f>IF(CA26="x",'Gemensamma Tjänster'!$A27,0)</f>
        <v>132650</v>
      </c>
      <c r="CC26" s="27" t="e">
        <f t="shared" si="19"/>
        <v>#DIV/0!</v>
      </c>
      <c r="CD26" s="11">
        <f t="shared" si="48"/>
        <v>0</v>
      </c>
      <c r="CE26" s="15" t="s">
        <v>33</v>
      </c>
      <c r="CF26" s="24">
        <f>IF(CE26="x",'Gemensamma Tjänster'!$A27,0)</f>
        <v>132650</v>
      </c>
      <c r="CG26" s="27" t="e">
        <f t="shared" si="20"/>
        <v>#DIV/0!</v>
      </c>
      <c r="CH26" s="11">
        <f t="shared" si="49"/>
        <v>0</v>
      </c>
      <c r="CI26" s="15" t="s">
        <v>33</v>
      </c>
      <c r="CJ26" s="24">
        <f>IF(CI26="x",'Gemensamma Tjänster'!$A27,0)</f>
        <v>132650</v>
      </c>
      <c r="CK26" s="27" t="e">
        <f t="shared" si="21"/>
        <v>#DIV/0!</v>
      </c>
      <c r="CL26" s="11">
        <f t="shared" si="50"/>
        <v>0</v>
      </c>
      <c r="CM26" s="15" t="s">
        <v>33</v>
      </c>
      <c r="CN26" s="24">
        <f>IF(CM26="x",'Gemensamma Tjänster'!$A27,0)</f>
        <v>132650</v>
      </c>
      <c r="CO26" s="27" t="e">
        <f t="shared" si="22"/>
        <v>#DIV/0!</v>
      </c>
      <c r="CP26" s="11">
        <f t="shared" si="51"/>
        <v>0</v>
      </c>
      <c r="CQ26" s="15" t="s">
        <v>33</v>
      </c>
      <c r="CR26" s="24">
        <f>IF(CQ26="x",'Gemensamma Tjänster'!$A27,0)</f>
        <v>132650</v>
      </c>
      <c r="CS26" s="27" t="e">
        <f t="shared" si="23"/>
        <v>#DIV/0!</v>
      </c>
      <c r="CT26" s="11">
        <f t="shared" si="52"/>
        <v>0</v>
      </c>
      <c r="CU26" s="15" t="s">
        <v>33</v>
      </c>
      <c r="CV26" s="24">
        <f>IF(CU26="x",'Gemensamma Tjänster'!$A27,0)</f>
        <v>132650</v>
      </c>
      <c r="CW26" s="27" t="e">
        <f t="shared" si="24"/>
        <v>#DIV/0!</v>
      </c>
      <c r="CX26" s="11">
        <f t="shared" si="53"/>
        <v>0</v>
      </c>
      <c r="CY26" s="15" t="s">
        <v>33</v>
      </c>
      <c r="CZ26" s="24">
        <f>IF(CY26="x",'Gemensamma Tjänster'!$A27,0)</f>
        <v>132650</v>
      </c>
      <c r="DA26" s="27" t="e">
        <f t="shared" si="25"/>
        <v>#DIV/0!</v>
      </c>
      <c r="DB26" s="11">
        <f t="shared" si="54"/>
        <v>0</v>
      </c>
      <c r="DC26" s="15" t="s">
        <v>33</v>
      </c>
      <c r="DD26" s="24">
        <f>IF(DC26="x",'Gemensamma Tjänster'!$A27,0)</f>
        <v>132650</v>
      </c>
      <c r="DE26" s="27" t="e">
        <f t="shared" si="26"/>
        <v>#DIV/0!</v>
      </c>
      <c r="DF26" s="11">
        <f t="shared" si="55"/>
        <v>0</v>
      </c>
      <c r="DG26" s="15" t="s">
        <v>33</v>
      </c>
      <c r="DH26" s="24">
        <f>IF(DG26="x",'Gemensamma Tjänster'!$A27,0)</f>
        <v>132650</v>
      </c>
      <c r="DI26" s="27" t="e">
        <f t="shared" si="27"/>
        <v>#DIV/0!</v>
      </c>
      <c r="DJ26" s="11">
        <f t="shared" si="56"/>
        <v>0</v>
      </c>
      <c r="DK26" s="15" t="s">
        <v>33</v>
      </c>
      <c r="DL26" s="24">
        <f>IF(DK26="x",'Gemensamma Tjänster'!$A27,0)</f>
        <v>132650</v>
      </c>
      <c r="DM26" s="27" t="e">
        <f t="shared" si="28"/>
        <v>#DIV/0!</v>
      </c>
      <c r="DN26" s="11">
        <f t="shared" si="57"/>
        <v>0</v>
      </c>
    </row>
    <row r="27" spans="1:118" x14ac:dyDescent="0.25">
      <c r="A27" s="14" t="s">
        <v>117</v>
      </c>
      <c r="B27" s="18">
        <f t="shared" si="29"/>
        <v>413689.72532489366</v>
      </c>
      <c r="C27" s="32" t="s">
        <v>33</v>
      </c>
      <c r="D27" s="23">
        <f>IF(C27="x",'Gemensamma Tjänster'!$A28,0)</f>
        <v>279441</v>
      </c>
      <c r="E27" s="26">
        <f t="shared" si="0"/>
        <v>2.6502154857234662E-2</v>
      </c>
      <c r="F27" s="10">
        <v>57152.670525000001</v>
      </c>
      <c r="G27" s="14" t="s">
        <v>33</v>
      </c>
      <c r="H27" s="23">
        <f>IF(G27="x",'Gemensamma Tjänster'!$A28,0)</f>
        <v>279441</v>
      </c>
      <c r="I27" s="26">
        <f t="shared" si="1"/>
        <v>4.5091063646040937E-2</v>
      </c>
      <c r="J27" s="10">
        <f t="shared" si="30"/>
        <v>356537.05479989364</v>
      </c>
      <c r="K27" s="32"/>
      <c r="L27" s="23">
        <f>IF(K27="x",'Gemensamma Tjänster'!$A28,0)</f>
        <v>0</v>
      </c>
      <c r="M27" s="26">
        <f t="shared" si="2"/>
        <v>0</v>
      </c>
      <c r="N27" s="10">
        <f t="shared" si="31"/>
        <v>0</v>
      </c>
      <c r="O27" s="32"/>
      <c r="P27" s="23">
        <f>IF(O27="x",'Gemensamma Tjänster'!$A28,0)</f>
        <v>0</v>
      </c>
      <c r="Q27" s="26">
        <f t="shared" si="3"/>
        <v>0</v>
      </c>
      <c r="R27" s="10">
        <f t="shared" si="32"/>
        <v>0</v>
      </c>
      <c r="S27" s="14" t="s">
        <v>33</v>
      </c>
      <c r="T27" s="23">
        <f>IF(S27="x",'Gemensamma Tjänster'!$A28,0)</f>
        <v>279441</v>
      </c>
      <c r="U27" s="26">
        <f t="shared" si="4"/>
        <v>3.5252033349030841E-2</v>
      </c>
      <c r="V27" s="10">
        <f t="shared" si="33"/>
        <v>0</v>
      </c>
      <c r="W27" s="14" t="s">
        <v>33</v>
      </c>
      <c r="X27" s="23">
        <f>IF(W27="x",'Gemensamma Tjänster'!$A28,0)</f>
        <v>279441</v>
      </c>
      <c r="Y27" s="26">
        <f t="shared" si="5"/>
        <v>2.6349673360079578E-2</v>
      </c>
      <c r="Z27" s="10">
        <f t="shared" si="34"/>
        <v>0</v>
      </c>
      <c r="AA27" s="14"/>
      <c r="AB27" s="23">
        <f>IF(AA27="x",'Gemensamma Tjänster'!$A28,0)</f>
        <v>0</v>
      </c>
      <c r="AC27" s="26">
        <f t="shared" si="6"/>
        <v>0</v>
      </c>
      <c r="AD27" s="10">
        <f t="shared" si="35"/>
        <v>0</v>
      </c>
      <c r="AE27" s="14"/>
      <c r="AF27" s="23">
        <f>IF(AE27="x",'Gemensamma Tjänster'!$A28,0)</f>
        <v>0</v>
      </c>
      <c r="AG27" s="26">
        <f t="shared" si="7"/>
        <v>0</v>
      </c>
      <c r="AH27" s="10">
        <f t="shared" si="36"/>
        <v>0</v>
      </c>
      <c r="AI27" s="14"/>
      <c r="AJ27" s="23">
        <f>IF(AI27="x",'Gemensamma Tjänster'!$A28,0)</f>
        <v>0</v>
      </c>
      <c r="AK27" s="26">
        <f t="shared" si="8"/>
        <v>0</v>
      </c>
      <c r="AL27" s="10">
        <f t="shared" si="37"/>
        <v>0</v>
      </c>
      <c r="AM27" s="14"/>
      <c r="AN27" s="23">
        <f>IF(AM27="x",'Gemensamma Tjänster'!$A28,0)</f>
        <v>0</v>
      </c>
      <c r="AO27" s="26">
        <f t="shared" si="9"/>
        <v>0</v>
      </c>
      <c r="AP27" s="10">
        <f t="shared" si="38"/>
        <v>0</v>
      </c>
      <c r="AQ27" s="14" t="s">
        <v>33</v>
      </c>
      <c r="AR27" s="23">
        <f>IF(AQ27="x",'Gemensamma Tjänster'!$A28,0)</f>
        <v>279441</v>
      </c>
      <c r="AS27" s="26">
        <f t="shared" si="10"/>
        <v>2.6349673360079578E-2</v>
      </c>
      <c r="AT27" s="10">
        <f t="shared" si="39"/>
        <v>0</v>
      </c>
      <c r="AU27" s="14" t="s">
        <v>33</v>
      </c>
      <c r="AV27" s="23">
        <f>IF(AU27="x",'Gemensamma Tjänster'!$A28,0)</f>
        <v>279441</v>
      </c>
      <c r="AW27" s="26" t="e">
        <f t="shared" si="11"/>
        <v>#DIV/0!</v>
      </c>
      <c r="AX27" s="10">
        <f t="shared" si="40"/>
        <v>0</v>
      </c>
      <c r="AY27" s="14" t="s">
        <v>33</v>
      </c>
      <c r="AZ27" s="23">
        <f>IF(AY27="x",'Gemensamma Tjänster'!$A28,0)</f>
        <v>279441</v>
      </c>
      <c r="BA27" s="26" t="e">
        <f t="shared" si="12"/>
        <v>#DIV/0!</v>
      </c>
      <c r="BB27" s="10">
        <f t="shared" si="41"/>
        <v>0</v>
      </c>
      <c r="BC27" s="14" t="s">
        <v>33</v>
      </c>
      <c r="BD27" s="23">
        <f>IF(BC27="x",'Gemensamma Tjänster'!$A28,0)</f>
        <v>279441</v>
      </c>
      <c r="BE27" s="26" t="e">
        <f t="shared" si="13"/>
        <v>#DIV/0!</v>
      </c>
      <c r="BF27" s="10">
        <f t="shared" si="42"/>
        <v>0</v>
      </c>
      <c r="BG27" s="14" t="s">
        <v>33</v>
      </c>
      <c r="BH27" s="23">
        <f>IF(BG27="x",'Gemensamma Tjänster'!$A28,0)</f>
        <v>279441</v>
      </c>
      <c r="BI27" s="26" t="e">
        <f t="shared" si="14"/>
        <v>#DIV/0!</v>
      </c>
      <c r="BJ27" s="10">
        <f t="shared" si="43"/>
        <v>0</v>
      </c>
      <c r="BK27" s="14" t="s">
        <v>33</v>
      </c>
      <c r="BL27" s="23">
        <f>IF(BK27="x",'Gemensamma Tjänster'!$A28,0)</f>
        <v>279441</v>
      </c>
      <c r="BM27" s="26" t="e">
        <f t="shared" si="15"/>
        <v>#DIV/0!</v>
      </c>
      <c r="BN27" s="10">
        <f t="shared" si="44"/>
        <v>0</v>
      </c>
      <c r="BO27" s="14" t="s">
        <v>33</v>
      </c>
      <c r="BP27" s="23">
        <f>IF(BO27="x",'Gemensamma Tjänster'!$A28,0)</f>
        <v>279441</v>
      </c>
      <c r="BQ27" s="26" t="e">
        <f t="shared" si="16"/>
        <v>#DIV/0!</v>
      </c>
      <c r="BR27" s="10">
        <f t="shared" si="45"/>
        <v>0</v>
      </c>
      <c r="BS27" s="14" t="s">
        <v>33</v>
      </c>
      <c r="BT27" s="23">
        <f>IF(BS27="x",'Gemensamma Tjänster'!$A28,0)</f>
        <v>279441</v>
      </c>
      <c r="BU27" s="26" t="e">
        <f t="shared" si="17"/>
        <v>#DIV/0!</v>
      </c>
      <c r="BV27" s="10">
        <f t="shared" si="46"/>
        <v>0</v>
      </c>
      <c r="BW27" s="14" t="s">
        <v>33</v>
      </c>
      <c r="BX27" s="23">
        <f>IF(BW27="x",'Gemensamma Tjänster'!$A28,0)</f>
        <v>279441</v>
      </c>
      <c r="BY27" s="26" t="e">
        <f t="shared" si="18"/>
        <v>#DIV/0!</v>
      </c>
      <c r="BZ27" s="10">
        <f t="shared" si="47"/>
        <v>0</v>
      </c>
      <c r="CA27" s="14" t="s">
        <v>33</v>
      </c>
      <c r="CB27" s="23">
        <f>IF(CA27="x",'Gemensamma Tjänster'!$A28,0)</f>
        <v>279441</v>
      </c>
      <c r="CC27" s="26" t="e">
        <f t="shared" si="19"/>
        <v>#DIV/0!</v>
      </c>
      <c r="CD27" s="10">
        <f t="shared" si="48"/>
        <v>0</v>
      </c>
      <c r="CE27" s="14" t="s">
        <v>33</v>
      </c>
      <c r="CF27" s="23">
        <f>IF(CE27="x",'Gemensamma Tjänster'!$A28,0)</f>
        <v>279441</v>
      </c>
      <c r="CG27" s="26" t="e">
        <f t="shared" si="20"/>
        <v>#DIV/0!</v>
      </c>
      <c r="CH27" s="10">
        <f t="shared" si="49"/>
        <v>0</v>
      </c>
      <c r="CI27" s="14" t="s">
        <v>33</v>
      </c>
      <c r="CJ27" s="23">
        <f>IF(CI27="x",'Gemensamma Tjänster'!$A28,0)</f>
        <v>279441</v>
      </c>
      <c r="CK27" s="26" t="e">
        <f t="shared" si="21"/>
        <v>#DIV/0!</v>
      </c>
      <c r="CL27" s="10">
        <f t="shared" si="50"/>
        <v>0</v>
      </c>
      <c r="CM27" s="14" t="s">
        <v>33</v>
      </c>
      <c r="CN27" s="23">
        <f>IF(CM27="x",'Gemensamma Tjänster'!$A28,0)</f>
        <v>279441</v>
      </c>
      <c r="CO27" s="26" t="e">
        <f t="shared" si="22"/>
        <v>#DIV/0!</v>
      </c>
      <c r="CP27" s="10">
        <f t="shared" si="51"/>
        <v>0</v>
      </c>
      <c r="CQ27" s="14" t="s">
        <v>33</v>
      </c>
      <c r="CR27" s="23">
        <f>IF(CQ27="x",'Gemensamma Tjänster'!$A28,0)</f>
        <v>279441</v>
      </c>
      <c r="CS27" s="26" t="e">
        <f t="shared" si="23"/>
        <v>#DIV/0!</v>
      </c>
      <c r="CT27" s="10">
        <f t="shared" si="52"/>
        <v>0</v>
      </c>
      <c r="CU27" s="14" t="s">
        <v>33</v>
      </c>
      <c r="CV27" s="23">
        <f>IF(CU27="x",'Gemensamma Tjänster'!$A28,0)</f>
        <v>279441</v>
      </c>
      <c r="CW27" s="26" t="e">
        <f t="shared" si="24"/>
        <v>#DIV/0!</v>
      </c>
      <c r="CX27" s="10">
        <f t="shared" si="53"/>
        <v>0</v>
      </c>
      <c r="CY27" s="14" t="s">
        <v>33</v>
      </c>
      <c r="CZ27" s="23">
        <f>IF(CY27="x",'Gemensamma Tjänster'!$A28,0)</f>
        <v>279441</v>
      </c>
      <c r="DA27" s="26" t="e">
        <f t="shared" si="25"/>
        <v>#DIV/0!</v>
      </c>
      <c r="DB27" s="10">
        <f t="shared" si="54"/>
        <v>0</v>
      </c>
      <c r="DC27" s="14" t="s">
        <v>33</v>
      </c>
      <c r="DD27" s="23">
        <f>IF(DC27="x",'Gemensamma Tjänster'!$A28,0)</f>
        <v>279441</v>
      </c>
      <c r="DE27" s="26" t="e">
        <f t="shared" si="26"/>
        <v>#DIV/0!</v>
      </c>
      <c r="DF27" s="10">
        <f t="shared" si="55"/>
        <v>0</v>
      </c>
      <c r="DG27" s="14" t="s">
        <v>33</v>
      </c>
      <c r="DH27" s="23">
        <f>IF(DG27="x",'Gemensamma Tjänster'!$A28,0)</f>
        <v>279441</v>
      </c>
      <c r="DI27" s="26" t="e">
        <f t="shared" si="27"/>
        <v>#DIV/0!</v>
      </c>
      <c r="DJ27" s="10">
        <f t="shared" si="56"/>
        <v>0</v>
      </c>
      <c r="DK27" s="14" t="s">
        <v>33</v>
      </c>
      <c r="DL27" s="23">
        <f>IF(DK27="x",'Gemensamma Tjänster'!$A28,0)</f>
        <v>279441</v>
      </c>
      <c r="DM27" s="26" t="e">
        <f t="shared" si="28"/>
        <v>#DIV/0!</v>
      </c>
      <c r="DN27" s="10">
        <f t="shared" si="57"/>
        <v>0</v>
      </c>
    </row>
    <row r="28" spans="1:118" ht="15.75" thickBot="1" x14ac:dyDescent="0.3">
      <c r="A28" s="16" t="s">
        <v>27</v>
      </c>
      <c r="B28" s="20">
        <f t="shared" si="29"/>
        <v>50843.074275000006</v>
      </c>
      <c r="C28" s="34" t="s">
        <v>33</v>
      </c>
      <c r="D28" s="25">
        <f>IF(C28="x",'Gemensamma Tjänster'!$A29,0)</f>
        <v>248591</v>
      </c>
      <c r="E28" s="28">
        <f t="shared" si="0"/>
        <v>2.3576344123141635E-2</v>
      </c>
      <c r="F28" s="12">
        <v>50843.074275000006</v>
      </c>
      <c r="G28" s="16"/>
      <c r="H28" s="25">
        <f>IF(G28="x",'Gemensamma Tjänster'!$A29,0)</f>
        <v>0</v>
      </c>
      <c r="I28" s="28">
        <f t="shared" si="1"/>
        <v>0</v>
      </c>
      <c r="J28" s="12">
        <f t="shared" si="30"/>
        <v>0</v>
      </c>
      <c r="K28" s="34"/>
      <c r="L28" s="25">
        <f>IF(K28="x",'Gemensamma Tjänster'!$A29,0)</f>
        <v>0</v>
      </c>
      <c r="M28" s="28">
        <f t="shared" si="2"/>
        <v>0</v>
      </c>
      <c r="N28" s="12">
        <f t="shared" si="31"/>
        <v>0</v>
      </c>
      <c r="O28" s="34"/>
      <c r="P28" s="25">
        <f>IF(O28="x",'Gemensamma Tjänster'!$A29,0)</f>
        <v>0</v>
      </c>
      <c r="Q28" s="28">
        <f t="shared" si="3"/>
        <v>0</v>
      </c>
      <c r="R28" s="12">
        <f t="shared" si="32"/>
        <v>0</v>
      </c>
      <c r="S28" s="16" t="s">
        <v>33</v>
      </c>
      <c r="T28" s="25">
        <f>IF(S28="x",'Gemensamma Tjänster'!$A29,0)</f>
        <v>248591</v>
      </c>
      <c r="U28" s="28">
        <f t="shared" si="4"/>
        <v>3.1360244997222765E-2</v>
      </c>
      <c r="V28" s="12">
        <f t="shared" si="33"/>
        <v>0</v>
      </c>
      <c r="W28" s="16" t="s">
        <v>33</v>
      </c>
      <c r="X28" s="25">
        <f>IF(W28="x",'Gemensamma Tjänster'!$A29,0)</f>
        <v>248591</v>
      </c>
      <c r="Y28" s="28">
        <f t="shared" si="5"/>
        <v>2.3440696426993684E-2</v>
      </c>
      <c r="Z28" s="12">
        <f t="shared" si="34"/>
        <v>0</v>
      </c>
      <c r="AA28" s="16"/>
      <c r="AB28" s="25">
        <f>IF(AA28="x",'Gemensamma Tjänster'!$A29,0)</f>
        <v>0</v>
      </c>
      <c r="AC28" s="28">
        <f t="shared" si="6"/>
        <v>0</v>
      </c>
      <c r="AD28" s="12">
        <f t="shared" si="35"/>
        <v>0</v>
      </c>
      <c r="AE28" s="16"/>
      <c r="AF28" s="25">
        <f>IF(AE28="x",'Gemensamma Tjänster'!$A29,0)</f>
        <v>0</v>
      </c>
      <c r="AG28" s="28">
        <f t="shared" si="7"/>
        <v>0</v>
      </c>
      <c r="AH28" s="12">
        <f t="shared" si="36"/>
        <v>0</v>
      </c>
      <c r="AI28" s="16"/>
      <c r="AJ28" s="25">
        <f>IF(AI28="x",'Gemensamma Tjänster'!$A29,0)</f>
        <v>0</v>
      </c>
      <c r="AK28" s="28">
        <f t="shared" si="8"/>
        <v>0</v>
      </c>
      <c r="AL28" s="12">
        <f t="shared" si="37"/>
        <v>0</v>
      </c>
      <c r="AM28" s="16"/>
      <c r="AN28" s="25">
        <f>IF(AM28="x",'Gemensamma Tjänster'!$A29,0)</f>
        <v>0</v>
      </c>
      <c r="AO28" s="28">
        <f t="shared" si="9"/>
        <v>0</v>
      </c>
      <c r="AP28" s="12">
        <f t="shared" si="38"/>
        <v>0</v>
      </c>
      <c r="AQ28" s="16" t="s">
        <v>33</v>
      </c>
      <c r="AR28" s="25">
        <f>IF(AQ28="x",'Gemensamma Tjänster'!$A29,0)</f>
        <v>248591</v>
      </c>
      <c r="AS28" s="28">
        <f t="shared" si="10"/>
        <v>2.3440696426993684E-2</v>
      </c>
      <c r="AT28" s="12">
        <f t="shared" si="39"/>
        <v>0</v>
      </c>
      <c r="AU28" s="16" t="s">
        <v>33</v>
      </c>
      <c r="AV28" s="25">
        <f>IF(AU28="x",'Gemensamma Tjänster'!$A29,0)</f>
        <v>248591</v>
      </c>
      <c r="AW28" s="28" t="e">
        <f t="shared" si="11"/>
        <v>#DIV/0!</v>
      </c>
      <c r="AX28" s="12">
        <f t="shared" si="40"/>
        <v>0</v>
      </c>
      <c r="AY28" s="16" t="s">
        <v>33</v>
      </c>
      <c r="AZ28" s="25">
        <f>IF(AY28="x",'Gemensamma Tjänster'!$A29,0)</f>
        <v>248591</v>
      </c>
      <c r="BA28" s="28" t="e">
        <f t="shared" si="12"/>
        <v>#DIV/0!</v>
      </c>
      <c r="BB28" s="12">
        <f t="shared" si="41"/>
        <v>0</v>
      </c>
      <c r="BC28" s="16" t="s">
        <v>33</v>
      </c>
      <c r="BD28" s="25">
        <f>IF(BC28="x",'Gemensamma Tjänster'!$A29,0)</f>
        <v>248591</v>
      </c>
      <c r="BE28" s="28" t="e">
        <f t="shared" si="13"/>
        <v>#DIV/0!</v>
      </c>
      <c r="BF28" s="12">
        <f t="shared" si="42"/>
        <v>0</v>
      </c>
      <c r="BG28" s="16" t="s">
        <v>33</v>
      </c>
      <c r="BH28" s="25">
        <f>IF(BG28="x",'Gemensamma Tjänster'!$A29,0)</f>
        <v>248591</v>
      </c>
      <c r="BI28" s="28" t="e">
        <f t="shared" si="14"/>
        <v>#DIV/0!</v>
      </c>
      <c r="BJ28" s="12">
        <f t="shared" si="43"/>
        <v>0</v>
      </c>
      <c r="BK28" s="16" t="s">
        <v>33</v>
      </c>
      <c r="BL28" s="25">
        <f>IF(BK28="x",'Gemensamma Tjänster'!$A29,0)</f>
        <v>248591</v>
      </c>
      <c r="BM28" s="28" t="e">
        <f t="shared" si="15"/>
        <v>#DIV/0!</v>
      </c>
      <c r="BN28" s="12">
        <f t="shared" si="44"/>
        <v>0</v>
      </c>
      <c r="BO28" s="16" t="s">
        <v>33</v>
      </c>
      <c r="BP28" s="25">
        <f>IF(BO28="x",'Gemensamma Tjänster'!$A29,0)</f>
        <v>248591</v>
      </c>
      <c r="BQ28" s="28" t="e">
        <f t="shared" si="16"/>
        <v>#DIV/0!</v>
      </c>
      <c r="BR28" s="12">
        <f t="shared" si="45"/>
        <v>0</v>
      </c>
      <c r="BS28" s="16" t="s">
        <v>33</v>
      </c>
      <c r="BT28" s="25">
        <f>IF(BS28="x",'Gemensamma Tjänster'!$A29,0)</f>
        <v>248591</v>
      </c>
      <c r="BU28" s="28" t="e">
        <f t="shared" si="17"/>
        <v>#DIV/0!</v>
      </c>
      <c r="BV28" s="12">
        <f t="shared" si="46"/>
        <v>0</v>
      </c>
      <c r="BW28" s="16" t="s">
        <v>33</v>
      </c>
      <c r="BX28" s="25">
        <f>IF(BW28="x",'Gemensamma Tjänster'!$A29,0)</f>
        <v>248591</v>
      </c>
      <c r="BY28" s="28" t="e">
        <f t="shared" si="18"/>
        <v>#DIV/0!</v>
      </c>
      <c r="BZ28" s="12">
        <f t="shared" si="47"/>
        <v>0</v>
      </c>
      <c r="CA28" s="16" t="s">
        <v>33</v>
      </c>
      <c r="CB28" s="25">
        <f>IF(CA28="x",'Gemensamma Tjänster'!$A29,0)</f>
        <v>248591</v>
      </c>
      <c r="CC28" s="28" t="e">
        <f t="shared" si="19"/>
        <v>#DIV/0!</v>
      </c>
      <c r="CD28" s="12">
        <f t="shared" si="48"/>
        <v>0</v>
      </c>
      <c r="CE28" s="16" t="s">
        <v>33</v>
      </c>
      <c r="CF28" s="25">
        <f>IF(CE28="x",'Gemensamma Tjänster'!$A29,0)</f>
        <v>248591</v>
      </c>
      <c r="CG28" s="28" t="e">
        <f t="shared" si="20"/>
        <v>#DIV/0!</v>
      </c>
      <c r="CH28" s="12">
        <f t="shared" si="49"/>
        <v>0</v>
      </c>
      <c r="CI28" s="16" t="s">
        <v>33</v>
      </c>
      <c r="CJ28" s="25">
        <f>IF(CI28="x",'Gemensamma Tjänster'!$A29,0)</f>
        <v>248591</v>
      </c>
      <c r="CK28" s="28" t="e">
        <f t="shared" si="21"/>
        <v>#DIV/0!</v>
      </c>
      <c r="CL28" s="12">
        <f t="shared" si="50"/>
        <v>0</v>
      </c>
      <c r="CM28" s="16" t="s">
        <v>33</v>
      </c>
      <c r="CN28" s="25">
        <f>IF(CM28="x",'Gemensamma Tjänster'!$A29,0)</f>
        <v>248591</v>
      </c>
      <c r="CO28" s="28" t="e">
        <f t="shared" si="22"/>
        <v>#DIV/0!</v>
      </c>
      <c r="CP28" s="12">
        <f t="shared" si="51"/>
        <v>0</v>
      </c>
      <c r="CQ28" s="16" t="s">
        <v>33</v>
      </c>
      <c r="CR28" s="25">
        <f>IF(CQ28="x",'Gemensamma Tjänster'!$A29,0)</f>
        <v>248591</v>
      </c>
      <c r="CS28" s="28" t="e">
        <f t="shared" si="23"/>
        <v>#DIV/0!</v>
      </c>
      <c r="CT28" s="12">
        <f t="shared" si="52"/>
        <v>0</v>
      </c>
      <c r="CU28" s="16" t="s">
        <v>33</v>
      </c>
      <c r="CV28" s="25">
        <f>IF(CU28="x",'Gemensamma Tjänster'!$A29,0)</f>
        <v>248591</v>
      </c>
      <c r="CW28" s="28" t="e">
        <f t="shared" si="24"/>
        <v>#DIV/0!</v>
      </c>
      <c r="CX28" s="12">
        <f t="shared" si="53"/>
        <v>0</v>
      </c>
      <c r="CY28" s="16" t="s">
        <v>33</v>
      </c>
      <c r="CZ28" s="25">
        <f>IF(CY28="x",'Gemensamma Tjänster'!$A29,0)</f>
        <v>248591</v>
      </c>
      <c r="DA28" s="28" t="e">
        <f t="shared" si="25"/>
        <v>#DIV/0!</v>
      </c>
      <c r="DB28" s="12">
        <f t="shared" si="54"/>
        <v>0</v>
      </c>
      <c r="DC28" s="16" t="s">
        <v>33</v>
      </c>
      <c r="DD28" s="25">
        <f>IF(DC28="x",'Gemensamma Tjänster'!$A29,0)</f>
        <v>248591</v>
      </c>
      <c r="DE28" s="28" t="e">
        <f t="shared" si="26"/>
        <v>#DIV/0!</v>
      </c>
      <c r="DF28" s="12">
        <f t="shared" si="55"/>
        <v>0</v>
      </c>
      <c r="DG28" s="16" t="s">
        <v>33</v>
      </c>
      <c r="DH28" s="25">
        <f>IF(DG28="x",'Gemensamma Tjänster'!$A29,0)</f>
        <v>248591</v>
      </c>
      <c r="DI28" s="28" t="e">
        <f t="shared" si="27"/>
        <v>#DIV/0!</v>
      </c>
      <c r="DJ28" s="12">
        <f t="shared" si="56"/>
        <v>0</v>
      </c>
      <c r="DK28" s="16" t="s">
        <v>33</v>
      </c>
      <c r="DL28" s="25">
        <f>IF(DK28="x",'Gemensamma Tjänster'!$A29,0)</f>
        <v>248591</v>
      </c>
      <c r="DM28" s="28" t="e">
        <f t="shared" si="28"/>
        <v>#DIV/0!</v>
      </c>
      <c r="DN28" s="12">
        <f t="shared" si="57"/>
        <v>0</v>
      </c>
    </row>
    <row r="29" spans="1:118" s="24" customFormat="1" ht="12.75" x14ac:dyDescent="0.2">
      <c r="F29" s="160" t="s">
        <v>536</v>
      </c>
      <c r="J29" s="160"/>
    </row>
    <row r="30" spans="1:118" s="24" customFormat="1" ht="12.75" x14ac:dyDescent="0.2">
      <c r="A30" s="24" t="s">
        <v>36</v>
      </c>
      <c r="F30" s="24" t="s">
        <v>62</v>
      </c>
      <c r="J30" s="24" t="s">
        <v>62</v>
      </c>
      <c r="N30" s="24" t="s">
        <v>146</v>
      </c>
      <c r="R30" s="24" t="s">
        <v>146</v>
      </c>
      <c r="V30" s="24" t="s">
        <v>146</v>
      </c>
      <c r="Z30" s="24" t="s">
        <v>146</v>
      </c>
    </row>
    <row r="31" spans="1:118" s="24" customFormat="1" ht="12.75" x14ac:dyDescent="0.2">
      <c r="A31" s="24" t="s">
        <v>37</v>
      </c>
      <c r="F31" s="24" t="s">
        <v>539</v>
      </c>
      <c r="J31" s="24" t="s">
        <v>63</v>
      </c>
      <c r="N31" s="24" t="s">
        <v>146</v>
      </c>
      <c r="R31" s="177" t="s">
        <v>146</v>
      </c>
      <c r="V31" s="24" t="s">
        <v>146</v>
      </c>
      <c r="Z31" s="24" t="s">
        <v>146</v>
      </c>
    </row>
    <row r="32" spans="1:118" s="24" customFormat="1" ht="12.75" x14ac:dyDescent="0.2">
      <c r="A32" s="24" t="s">
        <v>279</v>
      </c>
      <c r="F32" s="24" t="s">
        <v>540</v>
      </c>
      <c r="J32" s="24" t="s">
        <v>409</v>
      </c>
      <c r="N32" s="24" t="s">
        <v>489</v>
      </c>
      <c r="R32" s="160" t="s">
        <v>334</v>
      </c>
      <c r="V32" s="24" t="s">
        <v>334</v>
      </c>
      <c r="Z32" s="24" t="s">
        <v>334</v>
      </c>
    </row>
    <row r="33" spans="1:34" s="24" customFormat="1" ht="12.75" x14ac:dyDescent="0.2"/>
    <row r="34" spans="1:34" s="24" customFormat="1" hidden="1" outlineLevel="1" x14ac:dyDescent="0.25">
      <c r="A34" s="170" t="s">
        <v>64</v>
      </c>
      <c r="R34"/>
    </row>
    <row r="35" spans="1:34" s="24" customFormat="1" hidden="1" outlineLevel="1" x14ac:dyDescent="0.25">
      <c r="A35" s="24" t="s">
        <v>515</v>
      </c>
      <c r="F35" s="168" t="s">
        <v>242</v>
      </c>
      <c r="J35" s="168" t="s">
        <v>242</v>
      </c>
      <c r="N35" s="154"/>
      <c r="R35" s="297"/>
      <c r="V35" s="154"/>
      <c r="Z35" s="154"/>
    </row>
    <row r="36" spans="1:34" s="24" customFormat="1" hidden="1" outlineLevel="1" x14ac:dyDescent="0.25">
      <c r="F36" s="24" t="s">
        <v>371</v>
      </c>
      <c r="J36" s="24" t="s">
        <v>371</v>
      </c>
      <c r="R36"/>
    </row>
    <row r="37" spans="1:34" s="24" customFormat="1" ht="12.75" hidden="1" outlineLevel="1" x14ac:dyDescent="0.2">
      <c r="V37" s="277"/>
    </row>
    <row r="38" spans="1:34" s="24" customFormat="1" hidden="1" outlineLevel="1" x14ac:dyDescent="0.25">
      <c r="R38"/>
      <c r="V38"/>
    </row>
    <row r="39" spans="1:34" s="24" customFormat="1" hidden="1" outlineLevel="1" x14ac:dyDescent="0.25">
      <c r="A39" s="24" t="s">
        <v>241</v>
      </c>
      <c r="F39" s="24" t="s">
        <v>535</v>
      </c>
      <c r="J39" s="24" t="s">
        <v>532</v>
      </c>
      <c r="R39" s="169"/>
      <c r="V39" s="169"/>
    </row>
    <row r="40" spans="1:34" s="24" customFormat="1" ht="12.75" hidden="1" outlineLevel="1" x14ac:dyDescent="0.2">
      <c r="F40" s="24" t="s">
        <v>537</v>
      </c>
    </row>
    <row r="41" spans="1:34" s="24" customFormat="1" hidden="1" outlineLevel="1" x14ac:dyDescent="0.25">
      <c r="F41" s="154" t="s">
        <v>546</v>
      </c>
      <c r="R41"/>
      <c r="V41"/>
      <c r="AH41"/>
    </row>
    <row r="42" spans="1:34" s="24" customFormat="1" hidden="1" outlineLevel="1" x14ac:dyDescent="0.25">
      <c r="R42"/>
      <c r="V42"/>
    </row>
    <row r="43" spans="1:34" s="24" customFormat="1" ht="12.75" hidden="1" outlineLevel="1" x14ac:dyDescent="0.2"/>
    <row r="44" spans="1:34" s="24" customFormat="1" ht="16.5" customHeight="1" collapsed="1" x14ac:dyDescent="0.2">
      <c r="J44" s="277"/>
    </row>
  </sheetData>
  <pageMargins left="0.7" right="0.7" top="0.75" bottom="0.75" header="0.3" footer="0.3"/>
  <pageSetup paperSize="9"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9AAD3-1E10-4B00-A99A-EACE247CB682}">
  <sheetPr>
    <tabColor rgb="FFCCCCCC"/>
  </sheetPr>
  <dimension ref="A1:E320"/>
  <sheetViews>
    <sheetView zoomScale="130" zoomScaleNormal="130" workbookViewId="0">
      <pane ySplit="4" topLeftCell="A279" activePane="bottomLeft" state="frozenSplit"/>
      <selection activeCell="K45" sqref="K45"/>
      <selection pane="bottomLeft" activeCell="D300" sqref="D300"/>
    </sheetView>
  </sheetViews>
  <sheetFormatPr defaultRowHeight="15" x14ac:dyDescent="0.25"/>
  <cols>
    <col min="1" max="3" width="9.140625" style="51"/>
    <col min="4" max="4" width="104.140625" style="51" customWidth="1"/>
    <col min="5" max="5" width="58.85546875" style="51" customWidth="1"/>
  </cols>
  <sheetData>
    <row r="1" spans="1:5" ht="21" x14ac:dyDescent="0.35">
      <c r="A1" s="53" t="s">
        <v>49</v>
      </c>
      <c r="D1" s="51" t="s">
        <v>34</v>
      </c>
    </row>
    <row r="2" spans="1:5" ht="6" customHeight="1" x14ac:dyDescent="0.25"/>
    <row r="3" spans="1:5" ht="6" customHeight="1" thickBot="1" x14ac:dyDescent="0.3"/>
    <row r="4" spans="1:5" x14ac:dyDescent="0.25">
      <c r="A4" s="273" t="s">
        <v>43</v>
      </c>
      <c r="B4" s="274" t="s">
        <v>47</v>
      </c>
      <c r="C4" s="274" t="s">
        <v>46</v>
      </c>
      <c r="D4" s="274" t="s">
        <v>44</v>
      </c>
      <c r="E4" s="275" t="s">
        <v>45</v>
      </c>
    </row>
    <row r="5" spans="1:5" s="52" customFormat="1" ht="15.6" customHeight="1" x14ac:dyDescent="0.25">
      <c r="A5" s="56">
        <v>200131</v>
      </c>
      <c r="B5" s="54" t="s">
        <v>54</v>
      </c>
      <c r="C5" s="54" t="s">
        <v>48</v>
      </c>
      <c r="D5" s="55" t="s">
        <v>66</v>
      </c>
      <c r="E5" s="57"/>
    </row>
    <row r="6" spans="1:5" s="52" customFormat="1" x14ac:dyDescent="0.25">
      <c r="A6" s="56">
        <v>200107</v>
      </c>
      <c r="B6" s="54" t="s">
        <v>67</v>
      </c>
      <c r="C6" s="54" t="s">
        <v>48</v>
      </c>
      <c r="D6" s="54" t="s">
        <v>70</v>
      </c>
      <c r="E6" s="57"/>
    </row>
    <row r="7" spans="1:5" s="52" customFormat="1" x14ac:dyDescent="0.25">
      <c r="A7" s="56" t="s">
        <v>69</v>
      </c>
      <c r="B7" s="54" t="s">
        <v>67</v>
      </c>
      <c r="C7" s="54" t="s">
        <v>69</v>
      </c>
      <c r="D7" s="54" t="s">
        <v>68</v>
      </c>
      <c r="E7" s="57"/>
    </row>
    <row r="8" spans="1:5" s="52" customFormat="1" x14ac:dyDescent="0.25">
      <c r="A8" s="56">
        <v>200304</v>
      </c>
      <c r="B8" s="54" t="s">
        <v>67</v>
      </c>
      <c r="C8" s="54" t="s">
        <v>48</v>
      </c>
      <c r="D8" s="54" t="s">
        <v>71</v>
      </c>
      <c r="E8" s="57"/>
    </row>
    <row r="9" spans="1:5" s="52" customFormat="1" x14ac:dyDescent="0.25">
      <c r="A9" s="56">
        <v>200310</v>
      </c>
      <c r="B9" s="54" t="s">
        <v>73</v>
      </c>
      <c r="C9" s="54" t="s">
        <v>48</v>
      </c>
      <c r="D9" s="54" t="s">
        <v>72</v>
      </c>
      <c r="E9" s="57"/>
    </row>
    <row r="10" spans="1:5" s="52" customFormat="1" x14ac:dyDescent="0.25">
      <c r="A10" s="56">
        <v>200406</v>
      </c>
      <c r="B10" s="54" t="s">
        <v>73</v>
      </c>
      <c r="C10" s="54" t="s">
        <v>48</v>
      </c>
      <c r="D10" s="54" t="s">
        <v>74</v>
      </c>
      <c r="E10" s="57"/>
    </row>
    <row r="11" spans="1:5" s="52" customFormat="1" x14ac:dyDescent="0.25">
      <c r="A11" s="56">
        <v>200406</v>
      </c>
      <c r="B11" s="54" t="s">
        <v>73</v>
      </c>
      <c r="C11" s="54" t="s">
        <v>48</v>
      </c>
      <c r="D11" s="54" t="s">
        <v>75</v>
      </c>
      <c r="E11" s="57"/>
    </row>
    <row r="12" spans="1:5" s="52" customFormat="1" x14ac:dyDescent="0.25">
      <c r="A12" s="56">
        <v>200407</v>
      </c>
      <c r="B12" s="54" t="s">
        <v>73</v>
      </c>
      <c r="C12" s="54" t="s">
        <v>48</v>
      </c>
      <c r="D12" s="54" t="s">
        <v>79</v>
      </c>
      <c r="E12" s="57"/>
    </row>
    <row r="13" spans="1:5" s="52" customFormat="1" x14ac:dyDescent="0.25">
      <c r="A13" s="56">
        <v>200414</v>
      </c>
      <c r="B13" s="54" t="s">
        <v>73</v>
      </c>
      <c r="C13" s="54" t="s">
        <v>48</v>
      </c>
      <c r="D13" s="54" t="s">
        <v>76</v>
      </c>
      <c r="E13" s="57"/>
    </row>
    <row r="14" spans="1:5" s="52" customFormat="1" x14ac:dyDescent="0.25">
      <c r="A14" s="56">
        <v>200515</v>
      </c>
      <c r="B14" s="54" t="s">
        <v>73</v>
      </c>
      <c r="C14" s="54" t="s">
        <v>48</v>
      </c>
      <c r="D14" s="54" t="s">
        <v>77</v>
      </c>
      <c r="E14" s="57"/>
    </row>
    <row r="15" spans="1:5" s="52" customFormat="1" x14ac:dyDescent="0.25">
      <c r="A15" s="56">
        <v>200515</v>
      </c>
      <c r="B15" s="54" t="s">
        <v>73</v>
      </c>
      <c r="C15" s="54" t="s">
        <v>48</v>
      </c>
      <c r="D15" s="54" t="s">
        <v>78</v>
      </c>
      <c r="E15" s="57"/>
    </row>
    <row r="16" spans="1:5" s="52" customFormat="1" x14ac:dyDescent="0.25">
      <c r="A16" s="56">
        <v>200609</v>
      </c>
      <c r="B16" s="54" t="s">
        <v>73</v>
      </c>
      <c r="C16" s="54" t="s">
        <v>48</v>
      </c>
      <c r="D16" s="54" t="s">
        <v>80</v>
      </c>
      <c r="E16" s="57"/>
    </row>
    <row r="17" spans="1:5" s="52" customFormat="1" x14ac:dyDescent="0.25">
      <c r="A17" s="56">
        <v>200609</v>
      </c>
      <c r="B17" s="54" t="s">
        <v>73</v>
      </c>
      <c r="C17" s="54" t="s">
        <v>48</v>
      </c>
      <c r="D17" s="54" t="s">
        <v>81</v>
      </c>
      <c r="E17" s="57"/>
    </row>
    <row r="18" spans="1:5" s="52" customFormat="1" x14ac:dyDescent="0.25">
      <c r="A18" s="56">
        <v>200616</v>
      </c>
      <c r="B18" s="54" t="s">
        <v>73</v>
      </c>
      <c r="C18" s="54" t="s">
        <v>48</v>
      </c>
      <c r="D18" s="54" t="s">
        <v>83</v>
      </c>
      <c r="E18" s="57"/>
    </row>
    <row r="19" spans="1:5" s="52" customFormat="1" x14ac:dyDescent="0.25">
      <c r="A19" s="56">
        <v>200625</v>
      </c>
      <c r="B19" s="54" t="s">
        <v>118</v>
      </c>
      <c r="C19" s="54" t="s">
        <v>48</v>
      </c>
      <c r="D19" s="54" t="s">
        <v>84</v>
      </c>
      <c r="E19" s="57"/>
    </row>
    <row r="20" spans="1:5" s="52" customFormat="1" x14ac:dyDescent="0.25">
      <c r="A20" s="56">
        <v>200625</v>
      </c>
      <c r="B20" s="54" t="s">
        <v>118</v>
      </c>
      <c r="C20" s="54" t="s">
        <v>48</v>
      </c>
      <c r="D20" s="54" t="s">
        <v>85</v>
      </c>
      <c r="E20" s="57"/>
    </row>
    <row r="21" spans="1:5" s="52" customFormat="1" x14ac:dyDescent="0.25">
      <c r="A21" s="56">
        <v>200625</v>
      </c>
      <c r="B21" s="54" t="s">
        <v>118</v>
      </c>
      <c r="C21" s="54" t="s">
        <v>48</v>
      </c>
      <c r="D21" s="54" t="s">
        <v>86</v>
      </c>
      <c r="E21" s="57"/>
    </row>
    <row r="22" spans="1:5" s="52" customFormat="1" x14ac:dyDescent="0.25">
      <c r="A22" s="56">
        <v>200930</v>
      </c>
      <c r="B22" s="54" t="s">
        <v>118</v>
      </c>
      <c r="C22" s="54" t="s">
        <v>48</v>
      </c>
      <c r="D22" s="54" t="s">
        <v>87</v>
      </c>
      <c r="E22" s="57"/>
    </row>
    <row r="23" spans="1:5" s="52" customFormat="1" x14ac:dyDescent="0.25">
      <c r="A23" s="56">
        <v>201007</v>
      </c>
      <c r="B23" s="54" t="s">
        <v>118</v>
      </c>
      <c r="C23" s="54" t="s">
        <v>48</v>
      </c>
      <c r="D23" s="54" t="s">
        <v>88</v>
      </c>
      <c r="E23" s="57"/>
    </row>
    <row r="24" spans="1:5" s="52" customFormat="1" x14ac:dyDescent="0.25">
      <c r="A24" s="56">
        <v>201007</v>
      </c>
      <c r="B24" s="54" t="s">
        <v>118</v>
      </c>
      <c r="C24" s="54" t="s">
        <v>48</v>
      </c>
      <c r="D24" s="54" t="s">
        <v>89</v>
      </c>
      <c r="E24" s="57"/>
    </row>
    <row r="25" spans="1:5" s="52" customFormat="1" x14ac:dyDescent="0.25">
      <c r="A25" s="56">
        <v>201007</v>
      </c>
      <c r="B25" s="54" t="s">
        <v>118</v>
      </c>
      <c r="C25" s="54" t="s">
        <v>48</v>
      </c>
      <c r="D25" s="54" t="s">
        <v>90</v>
      </c>
      <c r="E25" s="57"/>
    </row>
    <row r="26" spans="1:5" s="52" customFormat="1" x14ac:dyDescent="0.25">
      <c r="A26" s="56">
        <v>201007</v>
      </c>
      <c r="B26" s="54" t="s">
        <v>118</v>
      </c>
      <c r="C26" s="54" t="s">
        <v>48</v>
      </c>
      <c r="D26" s="54" t="s">
        <v>70</v>
      </c>
      <c r="E26" s="57"/>
    </row>
    <row r="27" spans="1:5" s="52" customFormat="1" x14ac:dyDescent="0.25">
      <c r="A27" s="56"/>
      <c r="B27" s="54"/>
      <c r="C27" s="54"/>
      <c r="D27" s="153" t="s">
        <v>91</v>
      </c>
      <c r="E27" s="57"/>
    </row>
    <row r="28" spans="1:5" s="52" customFormat="1" x14ac:dyDescent="0.25">
      <c r="A28" s="56"/>
      <c r="B28" s="54"/>
      <c r="C28" s="54"/>
      <c r="D28" s="54" t="s">
        <v>92</v>
      </c>
      <c r="E28" s="57"/>
    </row>
    <row r="29" spans="1:5" s="52" customFormat="1" x14ac:dyDescent="0.25">
      <c r="A29" s="56">
        <v>201110</v>
      </c>
      <c r="B29" s="54" t="s">
        <v>118</v>
      </c>
      <c r="C29" s="54" t="s">
        <v>48</v>
      </c>
      <c r="D29" s="54" t="s">
        <v>93</v>
      </c>
      <c r="E29" s="57"/>
    </row>
    <row r="30" spans="1:5" s="52" customFormat="1" x14ac:dyDescent="0.25">
      <c r="A30" s="56">
        <v>201110</v>
      </c>
      <c r="B30" s="54" t="s">
        <v>118</v>
      </c>
      <c r="C30" s="54" t="s">
        <v>48</v>
      </c>
      <c r="D30" s="54" t="s">
        <v>94</v>
      </c>
      <c r="E30" s="57"/>
    </row>
    <row r="31" spans="1:5" s="52" customFormat="1" x14ac:dyDescent="0.25">
      <c r="A31" s="56">
        <v>201111</v>
      </c>
      <c r="B31" s="54" t="s">
        <v>118</v>
      </c>
      <c r="C31" s="54" t="s">
        <v>48</v>
      </c>
      <c r="D31" s="54" t="s">
        <v>95</v>
      </c>
      <c r="E31" s="57"/>
    </row>
    <row r="32" spans="1:5" s="52" customFormat="1" x14ac:dyDescent="0.25">
      <c r="A32" s="56">
        <v>201111</v>
      </c>
      <c r="B32" s="54" t="s">
        <v>118</v>
      </c>
      <c r="C32" s="54" t="s">
        <v>48</v>
      </c>
      <c r="D32" s="54" t="s">
        <v>96</v>
      </c>
      <c r="E32" s="57"/>
    </row>
    <row r="33" spans="1:5" s="52" customFormat="1" x14ac:dyDescent="0.25">
      <c r="A33" s="56">
        <v>201111</v>
      </c>
      <c r="B33" s="54" t="s">
        <v>118</v>
      </c>
      <c r="C33" s="54" t="s">
        <v>48</v>
      </c>
      <c r="D33" s="54" t="s">
        <v>98</v>
      </c>
      <c r="E33" s="57"/>
    </row>
    <row r="34" spans="1:5" s="52" customFormat="1" x14ac:dyDescent="0.25">
      <c r="A34" s="56">
        <v>201111</v>
      </c>
      <c r="B34" s="54" t="s">
        <v>118</v>
      </c>
      <c r="C34" s="54" t="s">
        <v>48</v>
      </c>
      <c r="D34" s="54" t="s">
        <v>99</v>
      </c>
      <c r="E34" s="57"/>
    </row>
    <row r="35" spans="1:5" s="52" customFormat="1" x14ac:dyDescent="0.25">
      <c r="A35" s="56">
        <v>201111</v>
      </c>
      <c r="B35" s="54" t="s">
        <v>118</v>
      </c>
      <c r="C35" s="54" t="s">
        <v>48</v>
      </c>
      <c r="D35" s="54" t="s">
        <v>100</v>
      </c>
      <c r="E35" s="57"/>
    </row>
    <row r="36" spans="1:5" s="52" customFormat="1" x14ac:dyDescent="0.25">
      <c r="A36" s="56">
        <v>201119</v>
      </c>
      <c r="B36" s="54" t="s">
        <v>82</v>
      </c>
      <c r="C36" s="54" t="s">
        <v>48</v>
      </c>
      <c r="D36" s="54" t="s">
        <v>83</v>
      </c>
      <c r="E36" s="57"/>
    </row>
    <row r="37" spans="1:5" s="52" customFormat="1" x14ac:dyDescent="0.25">
      <c r="A37" s="56">
        <v>201124</v>
      </c>
      <c r="B37" s="54" t="s">
        <v>104</v>
      </c>
      <c r="C37" s="54" t="s">
        <v>48</v>
      </c>
      <c r="D37" s="54" t="s">
        <v>101</v>
      </c>
      <c r="E37" s="57"/>
    </row>
    <row r="38" spans="1:5" s="52" customFormat="1" x14ac:dyDescent="0.25">
      <c r="A38" s="56">
        <v>201126</v>
      </c>
      <c r="B38" s="54" t="s">
        <v>104</v>
      </c>
      <c r="C38" s="54" t="s">
        <v>48</v>
      </c>
      <c r="D38" s="54" t="s">
        <v>102</v>
      </c>
      <c r="E38" s="57"/>
    </row>
    <row r="39" spans="1:5" s="52" customFormat="1" x14ac:dyDescent="0.25">
      <c r="A39" s="56">
        <v>201130</v>
      </c>
      <c r="B39" s="54" t="s">
        <v>104</v>
      </c>
      <c r="C39" s="54" t="s">
        <v>48</v>
      </c>
      <c r="D39" s="54" t="s">
        <v>103</v>
      </c>
      <c r="E39" s="57" t="s">
        <v>105</v>
      </c>
    </row>
    <row r="40" spans="1:5" s="52" customFormat="1" x14ac:dyDescent="0.25">
      <c r="A40" s="56">
        <v>201130</v>
      </c>
      <c r="B40" s="54" t="s">
        <v>104</v>
      </c>
      <c r="C40" s="54" t="s">
        <v>48</v>
      </c>
      <c r="D40" s="54" t="s">
        <v>106</v>
      </c>
      <c r="E40" s="57" t="s">
        <v>107</v>
      </c>
    </row>
    <row r="41" spans="1:5" s="52" customFormat="1" x14ac:dyDescent="0.25">
      <c r="A41" s="56">
        <v>201130</v>
      </c>
      <c r="B41" s="54" t="s">
        <v>104</v>
      </c>
      <c r="C41" s="54" t="s">
        <v>48</v>
      </c>
      <c r="D41" s="54" t="s">
        <v>108</v>
      </c>
      <c r="E41" s="57"/>
    </row>
    <row r="42" spans="1:5" s="52" customFormat="1" x14ac:dyDescent="0.25">
      <c r="A42" s="56">
        <v>201203</v>
      </c>
      <c r="B42" s="54" t="s">
        <v>104</v>
      </c>
      <c r="C42" s="54" t="s">
        <v>48</v>
      </c>
      <c r="D42" s="54" t="s">
        <v>120</v>
      </c>
      <c r="E42" s="57"/>
    </row>
    <row r="43" spans="1:5" s="52" customFormat="1" x14ac:dyDescent="0.25">
      <c r="A43" s="56">
        <v>201203</v>
      </c>
      <c r="B43" s="54" t="s">
        <v>104</v>
      </c>
      <c r="C43" s="54" t="s">
        <v>48</v>
      </c>
      <c r="D43" s="54" t="s">
        <v>121</v>
      </c>
      <c r="E43" s="57" t="s">
        <v>122</v>
      </c>
    </row>
    <row r="44" spans="1:5" s="52" customFormat="1" x14ac:dyDescent="0.25">
      <c r="A44" s="56">
        <v>201207</v>
      </c>
      <c r="B44" s="54" t="s">
        <v>104</v>
      </c>
      <c r="C44" s="54" t="s">
        <v>48</v>
      </c>
      <c r="D44" s="54" t="s">
        <v>123</v>
      </c>
      <c r="E44" s="57"/>
    </row>
    <row r="45" spans="1:5" s="52" customFormat="1" x14ac:dyDescent="0.25">
      <c r="A45" s="56">
        <v>201208</v>
      </c>
      <c r="B45" s="54" t="s">
        <v>134</v>
      </c>
      <c r="C45" s="54" t="s">
        <v>48</v>
      </c>
      <c r="D45" s="54" t="s">
        <v>126</v>
      </c>
      <c r="E45" s="57"/>
    </row>
    <row r="46" spans="1:5" s="52" customFormat="1" x14ac:dyDescent="0.25">
      <c r="A46" s="56">
        <v>201208</v>
      </c>
      <c r="B46" s="54" t="s">
        <v>135</v>
      </c>
      <c r="C46" s="54" t="s">
        <v>48</v>
      </c>
      <c r="D46" s="54" t="s">
        <v>127</v>
      </c>
      <c r="E46" s="57"/>
    </row>
    <row r="47" spans="1:5" s="52" customFormat="1" x14ac:dyDescent="0.25">
      <c r="A47" s="56">
        <v>210121</v>
      </c>
      <c r="B47" s="54" t="s">
        <v>135</v>
      </c>
      <c r="C47" s="54" t="s">
        <v>48</v>
      </c>
      <c r="D47" s="54" t="s">
        <v>130</v>
      </c>
      <c r="E47" s="57"/>
    </row>
    <row r="48" spans="1:5" s="52" customFormat="1" x14ac:dyDescent="0.25">
      <c r="A48" s="56">
        <v>210201</v>
      </c>
      <c r="B48" s="54" t="s">
        <v>135</v>
      </c>
      <c r="C48" s="54" t="s">
        <v>48</v>
      </c>
      <c r="D48" s="54" t="s">
        <v>131</v>
      </c>
      <c r="E48" s="57"/>
    </row>
    <row r="49" spans="1:5" s="52" customFormat="1" x14ac:dyDescent="0.25">
      <c r="A49" s="56">
        <v>210209</v>
      </c>
      <c r="B49" s="54" t="s">
        <v>136</v>
      </c>
      <c r="C49" s="54" t="s">
        <v>48</v>
      </c>
      <c r="D49" s="54" t="s">
        <v>128</v>
      </c>
      <c r="E49" s="57"/>
    </row>
    <row r="50" spans="1:5" s="52" customFormat="1" x14ac:dyDescent="0.25">
      <c r="A50" s="56">
        <v>210209</v>
      </c>
      <c r="B50" s="54" t="s">
        <v>137</v>
      </c>
      <c r="C50" s="54" t="s">
        <v>48</v>
      </c>
      <c r="D50" s="54" t="s">
        <v>141</v>
      </c>
      <c r="E50" s="57"/>
    </row>
    <row r="51" spans="1:5" s="52" customFormat="1" x14ac:dyDescent="0.25">
      <c r="A51" s="56">
        <v>210510</v>
      </c>
      <c r="B51" s="54" t="s">
        <v>137</v>
      </c>
      <c r="C51" s="54" t="s">
        <v>48</v>
      </c>
      <c r="D51" s="54" t="s">
        <v>129</v>
      </c>
      <c r="E51" s="57"/>
    </row>
    <row r="52" spans="1:5" s="52" customFormat="1" x14ac:dyDescent="0.25">
      <c r="A52" s="56">
        <v>210527</v>
      </c>
      <c r="B52" s="54" t="s">
        <v>137</v>
      </c>
      <c r="C52" s="54" t="s">
        <v>48</v>
      </c>
      <c r="D52" s="54" t="s">
        <v>132</v>
      </c>
      <c r="E52" s="57"/>
    </row>
    <row r="53" spans="1:5" s="52" customFormat="1" x14ac:dyDescent="0.25">
      <c r="A53" s="56">
        <v>210528</v>
      </c>
      <c r="B53" s="54" t="s">
        <v>138</v>
      </c>
      <c r="C53" s="54" t="s">
        <v>48</v>
      </c>
      <c r="D53" s="54" t="s">
        <v>133</v>
      </c>
      <c r="E53" s="57"/>
    </row>
    <row r="54" spans="1:5" s="52" customFormat="1" x14ac:dyDescent="0.25">
      <c r="A54" s="56">
        <v>210528</v>
      </c>
      <c r="B54" s="54" t="s">
        <v>139</v>
      </c>
      <c r="C54" s="54" t="s">
        <v>48</v>
      </c>
      <c r="D54" s="54" t="s">
        <v>140</v>
      </c>
      <c r="E54" s="57"/>
    </row>
    <row r="55" spans="1:5" s="52" customFormat="1" x14ac:dyDescent="0.25">
      <c r="A55" s="56">
        <v>210702</v>
      </c>
      <c r="B55" s="54" t="s">
        <v>139</v>
      </c>
      <c r="C55" s="54" t="s">
        <v>48</v>
      </c>
      <c r="D55" s="54" t="s">
        <v>142</v>
      </c>
      <c r="E55" s="57"/>
    </row>
    <row r="56" spans="1:5" s="52" customFormat="1" x14ac:dyDescent="0.25">
      <c r="A56" s="56"/>
      <c r="B56" s="54" t="s">
        <v>139</v>
      </c>
      <c r="C56" s="54" t="s">
        <v>48</v>
      </c>
      <c r="D56" s="54" t="s">
        <v>152</v>
      </c>
      <c r="E56" s="57" t="s">
        <v>143</v>
      </c>
    </row>
    <row r="57" spans="1:5" s="52" customFormat="1" x14ac:dyDescent="0.25">
      <c r="A57" s="56" t="s">
        <v>153</v>
      </c>
      <c r="B57" s="54" t="s">
        <v>154</v>
      </c>
      <c r="C57" s="54" t="s">
        <v>48</v>
      </c>
      <c r="D57" s="54" t="s">
        <v>155</v>
      </c>
      <c r="E57" s="57"/>
    </row>
    <row r="58" spans="1:5" s="52" customFormat="1" x14ac:dyDescent="0.25">
      <c r="A58" s="56"/>
      <c r="B58" s="54"/>
      <c r="C58" s="54"/>
      <c r="D58" s="54" t="s">
        <v>161</v>
      </c>
      <c r="E58" s="57"/>
    </row>
    <row r="59" spans="1:5" s="52" customFormat="1" x14ac:dyDescent="0.25">
      <c r="A59" s="56"/>
      <c r="B59" s="54"/>
      <c r="C59" s="54"/>
      <c r="D59" s="54" t="s">
        <v>156</v>
      </c>
      <c r="E59" s="57"/>
    </row>
    <row r="60" spans="1:5" s="52" customFormat="1" x14ac:dyDescent="0.25">
      <c r="A60" s="56"/>
      <c r="B60" s="54"/>
      <c r="C60" s="54"/>
      <c r="D60" s="54" t="s">
        <v>157</v>
      </c>
      <c r="E60" s="57"/>
    </row>
    <row r="61" spans="1:5" s="52" customFormat="1" x14ac:dyDescent="0.25">
      <c r="A61" s="56"/>
      <c r="B61" s="54"/>
      <c r="C61" s="54"/>
      <c r="D61" s="54" t="s">
        <v>158</v>
      </c>
      <c r="E61" s="57"/>
    </row>
    <row r="62" spans="1:5" s="52" customFormat="1" x14ac:dyDescent="0.25">
      <c r="A62" s="56"/>
      <c r="B62" s="54"/>
      <c r="C62" s="54"/>
      <c r="D62" s="54" t="s">
        <v>159</v>
      </c>
      <c r="E62" s="57"/>
    </row>
    <row r="63" spans="1:5" s="52" customFormat="1" x14ac:dyDescent="0.25">
      <c r="A63" s="56"/>
      <c r="B63" s="54"/>
      <c r="C63" s="54"/>
      <c r="D63" s="54" t="s">
        <v>160</v>
      </c>
      <c r="E63" s="57"/>
    </row>
    <row r="64" spans="1:5" s="52" customFormat="1" x14ac:dyDescent="0.25">
      <c r="A64" s="56"/>
      <c r="B64" s="54"/>
      <c r="C64" s="54"/>
      <c r="D64" s="54" t="s">
        <v>162</v>
      </c>
      <c r="E64" s="57"/>
    </row>
    <row r="65" spans="1:5" s="52" customFormat="1" x14ac:dyDescent="0.25">
      <c r="A65" s="56"/>
      <c r="B65" s="54"/>
      <c r="C65" s="54"/>
      <c r="D65" s="54" t="s">
        <v>163</v>
      </c>
      <c r="E65" s="57"/>
    </row>
    <row r="66" spans="1:5" s="52" customFormat="1" x14ac:dyDescent="0.25">
      <c r="A66" s="56"/>
      <c r="B66" s="54"/>
      <c r="C66" s="54"/>
      <c r="D66" s="54" t="s">
        <v>164</v>
      </c>
      <c r="E66" s="57"/>
    </row>
    <row r="67" spans="1:5" s="52" customFormat="1" x14ac:dyDescent="0.25">
      <c r="A67" s="56"/>
      <c r="B67" s="54"/>
      <c r="C67" s="54"/>
      <c r="D67" s="54" t="s">
        <v>165</v>
      </c>
      <c r="E67" s="57"/>
    </row>
    <row r="68" spans="1:5" s="52" customFormat="1" x14ac:dyDescent="0.25">
      <c r="A68" s="56"/>
      <c r="B68" s="54"/>
      <c r="C68" s="54"/>
      <c r="D68" s="54" t="s">
        <v>166</v>
      </c>
      <c r="E68" s="57"/>
    </row>
    <row r="69" spans="1:5" s="52" customFormat="1" x14ac:dyDescent="0.25">
      <c r="A69" s="56"/>
      <c r="B69" s="54"/>
      <c r="C69" s="54"/>
      <c r="D69" s="54" t="s">
        <v>167</v>
      </c>
      <c r="E69" s="57"/>
    </row>
    <row r="70" spans="1:5" s="52" customFormat="1" x14ac:dyDescent="0.25">
      <c r="A70" s="56"/>
      <c r="B70" s="54"/>
      <c r="C70" s="54"/>
      <c r="D70" s="54" t="s">
        <v>168</v>
      </c>
      <c r="E70" s="57"/>
    </row>
    <row r="71" spans="1:5" s="52" customFormat="1" x14ac:dyDescent="0.25">
      <c r="A71" s="56"/>
      <c r="B71" s="54"/>
      <c r="C71" s="54"/>
      <c r="D71" s="54" t="s">
        <v>170</v>
      </c>
      <c r="E71" s="57"/>
    </row>
    <row r="72" spans="1:5" s="52" customFormat="1" x14ac:dyDescent="0.25">
      <c r="A72" s="56">
        <v>211028</v>
      </c>
      <c r="B72" s="54"/>
      <c r="C72" s="54"/>
      <c r="D72" s="54" t="s">
        <v>171</v>
      </c>
      <c r="E72" s="57"/>
    </row>
    <row r="73" spans="1:5" s="52" customFormat="1" x14ac:dyDescent="0.25">
      <c r="A73" s="56">
        <v>211028</v>
      </c>
      <c r="B73" s="54"/>
      <c r="C73" s="54"/>
      <c r="D73" s="54" t="s">
        <v>172</v>
      </c>
      <c r="E73" s="57"/>
    </row>
    <row r="74" spans="1:5" s="52" customFormat="1" x14ac:dyDescent="0.25">
      <c r="A74" s="56">
        <v>211102</v>
      </c>
      <c r="B74" s="54"/>
      <c r="C74" s="54"/>
      <c r="D74" s="54" t="s">
        <v>173</v>
      </c>
      <c r="E74" s="57"/>
    </row>
    <row r="75" spans="1:5" s="52" customFormat="1" x14ac:dyDescent="0.25">
      <c r="A75" s="56">
        <v>211108</v>
      </c>
      <c r="B75" s="54"/>
      <c r="C75" s="54"/>
      <c r="D75" s="54" t="s">
        <v>174</v>
      </c>
      <c r="E75" s="57"/>
    </row>
    <row r="76" spans="1:5" s="52" customFormat="1" x14ac:dyDescent="0.25">
      <c r="A76" s="56">
        <v>211110</v>
      </c>
      <c r="B76" s="54"/>
      <c r="C76" s="54"/>
      <c r="D76" s="54" t="s">
        <v>175</v>
      </c>
      <c r="E76" s="57"/>
    </row>
    <row r="77" spans="1:5" s="52" customFormat="1" x14ac:dyDescent="0.25">
      <c r="A77" s="56">
        <v>211110</v>
      </c>
      <c r="B77" s="54" t="s">
        <v>176</v>
      </c>
      <c r="C77" s="54"/>
      <c r="D77" s="54" t="s">
        <v>177</v>
      </c>
      <c r="E77" s="57"/>
    </row>
    <row r="78" spans="1:5" s="52" customFormat="1" x14ac:dyDescent="0.25">
      <c r="A78" s="56">
        <v>211110</v>
      </c>
      <c r="B78" s="54" t="s">
        <v>176</v>
      </c>
      <c r="C78" s="54"/>
      <c r="D78" s="54" t="s">
        <v>178</v>
      </c>
      <c r="E78" s="57"/>
    </row>
    <row r="79" spans="1:5" s="52" customFormat="1" x14ac:dyDescent="0.25">
      <c r="A79" s="56">
        <v>211115</v>
      </c>
      <c r="B79" s="54" t="s">
        <v>180</v>
      </c>
      <c r="C79" s="54"/>
      <c r="D79" s="54" t="s">
        <v>181</v>
      </c>
      <c r="E79" s="57"/>
    </row>
    <row r="80" spans="1:5" s="52" customFormat="1" x14ac:dyDescent="0.25">
      <c r="A80" s="56">
        <v>211115</v>
      </c>
      <c r="B80" s="54" t="s">
        <v>180</v>
      </c>
      <c r="C80" s="54"/>
      <c r="D80" s="54" t="s">
        <v>179</v>
      </c>
      <c r="E80" s="57"/>
    </row>
    <row r="81" spans="1:5" s="52" customFormat="1" x14ac:dyDescent="0.25">
      <c r="A81" s="56">
        <v>211117</v>
      </c>
      <c r="B81" s="54" t="s">
        <v>180</v>
      </c>
      <c r="C81" s="54"/>
      <c r="D81" s="54" t="s">
        <v>182</v>
      </c>
      <c r="E81" s="57"/>
    </row>
    <row r="82" spans="1:5" s="52" customFormat="1" x14ac:dyDescent="0.25">
      <c r="A82" s="56">
        <v>211119</v>
      </c>
      <c r="B82" s="54" t="s">
        <v>176</v>
      </c>
      <c r="C82" s="54"/>
      <c r="D82" s="54" t="s">
        <v>183</v>
      </c>
      <c r="E82" s="57"/>
    </row>
    <row r="83" spans="1:5" s="52" customFormat="1" x14ac:dyDescent="0.25">
      <c r="A83" s="56">
        <v>211201</v>
      </c>
      <c r="B83" s="54" t="s">
        <v>176</v>
      </c>
      <c r="C83" s="54"/>
      <c r="D83" s="54" t="s">
        <v>184</v>
      </c>
      <c r="E83" s="57"/>
    </row>
    <row r="84" spans="1:5" s="52" customFormat="1" x14ac:dyDescent="0.25">
      <c r="A84" s="56">
        <v>211201</v>
      </c>
      <c r="B84" s="54" t="s">
        <v>176</v>
      </c>
      <c r="C84" s="54"/>
      <c r="D84" s="54" t="s">
        <v>186</v>
      </c>
      <c r="E84" s="57"/>
    </row>
    <row r="85" spans="1:5" s="52" customFormat="1" x14ac:dyDescent="0.25">
      <c r="A85" s="56">
        <v>211201</v>
      </c>
      <c r="B85" s="54" t="s">
        <v>176</v>
      </c>
      <c r="C85" s="54"/>
      <c r="D85" s="54" t="s">
        <v>187</v>
      </c>
      <c r="E85" s="57"/>
    </row>
    <row r="86" spans="1:5" s="52" customFormat="1" x14ac:dyDescent="0.25">
      <c r="A86" s="56">
        <v>211202</v>
      </c>
      <c r="B86" s="54" t="s">
        <v>176</v>
      </c>
      <c r="C86" s="54"/>
      <c r="D86" s="54" t="s">
        <v>188</v>
      </c>
      <c r="E86" s="57"/>
    </row>
    <row r="87" spans="1:5" s="52" customFormat="1" x14ac:dyDescent="0.25">
      <c r="A87" s="56">
        <v>211209</v>
      </c>
      <c r="B87" s="54" t="s">
        <v>176</v>
      </c>
      <c r="C87" s="54"/>
      <c r="D87" s="54" t="s">
        <v>189</v>
      </c>
      <c r="E87" s="57"/>
    </row>
    <row r="88" spans="1:5" s="52" customFormat="1" x14ac:dyDescent="0.25">
      <c r="A88" s="56">
        <v>211213</v>
      </c>
      <c r="B88" s="54" t="s">
        <v>190</v>
      </c>
      <c r="C88" s="54"/>
      <c r="D88" s="54" t="s">
        <v>83</v>
      </c>
      <c r="E88" s="57"/>
    </row>
    <row r="89" spans="1:5" s="52" customFormat="1" x14ac:dyDescent="0.25">
      <c r="A89" s="56">
        <v>211213</v>
      </c>
      <c r="B89" s="54" t="s">
        <v>191</v>
      </c>
      <c r="C89" s="54"/>
      <c r="D89" s="54" t="s">
        <v>192</v>
      </c>
      <c r="E89" s="57"/>
    </row>
    <row r="90" spans="1:5" s="52" customFormat="1" x14ac:dyDescent="0.25">
      <c r="A90" s="56">
        <v>211216</v>
      </c>
      <c r="B90" s="54" t="s">
        <v>191</v>
      </c>
      <c r="C90" s="54"/>
      <c r="D90" s="54" t="s">
        <v>193</v>
      </c>
      <c r="E90" s="57"/>
    </row>
    <row r="91" spans="1:5" s="52" customFormat="1" x14ac:dyDescent="0.25">
      <c r="A91" s="56">
        <v>211223</v>
      </c>
      <c r="B91" s="54" t="s">
        <v>191</v>
      </c>
      <c r="C91" s="54"/>
      <c r="D91" s="54" t="s">
        <v>194</v>
      </c>
      <c r="E91" s="57"/>
    </row>
    <row r="92" spans="1:5" s="52" customFormat="1" x14ac:dyDescent="0.25">
      <c r="A92" s="56">
        <v>220110</v>
      </c>
      <c r="B92" s="54" t="s">
        <v>191</v>
      </c>
      <c r="C92" s="54"/>
      <c r="D92" s="54" t="s">
        <v>195</v>
      </c>
      <c r="E92" s="57"/>
    </row>
    <row r="93" spans="1:5" s="52" customFormat="1" x14ac:dyDescent="0.25">
      <c r="A93" s="56">
        <v>220112</v>
      </c>
      <c r="B93" s="54" t="s">
        <v>191</v>
      </c>
      <c r="C93" s="54"/>
      <c r="D93" s="54" t="s">
        <v>196</v>
      </c>
      <c r="E93" s="57"/>
    </row>
    <row r="94" spans="1:5" s="52" customFormat="1" x14ac:dyDescent="0.25">
      <c r="A94" s="56">
        <v>220125</v>
      </c>
      <c r="B94" s="54" t="s">
        <v>191</v>
      </c>
      <c r="C94" s="54"/>
      <c r="D94" s="54" t="s">
        <v>197</v>
      </c>
      <c r="E94" s="57"/>
    </row>
    <row r="95" spans="1:5" s="52" customFormat="1" x14ac:dyDescent="0.25">
      <c r="A95" s="56">
        <v>220126</v>
      </c>
      <c r="B95" s="54" t="s">
        <v>191</v>
      </c>
      <c r="C95" s="54"/>
      <c r="D95" s="54" t="s">
        <v>198</v>
      </c>
      <c r="E95" s="57"/>
    </row>
    <row r="96" spans="1:5" s="52" customFormat="1" x14ac:dyDescent="0.25">
      <c r="A96" s="56">
        <v>220128</v>
      </c>
      <c r="B96" s="54" t="s">
        <v>191</v>
      </c>
      <c r="C96" s="54"/>
      <c r="D96" s="54" t="s">
        <v>199</v>
      </c>
      <c r="E96" s="57"/>
    </row>
    <row r="97" spans="1:5" s="52" customFormat="1" x14ac:dyDescent="0.25">
      <c r="A97" s="56">
        <v>220318</v>
      </c>
      <c r="B97" s="54" t="s">
        <v>191</v>
      </c>
      <c r="C97" s="54"/>
      <c r="D97" s="54" t="s">
        <v>200</v>
      </c>
      <c r="E97" s="57"/>
    </row>
    <row r="98" spans="1:5" s="52" customFormat="1" x14ac:dyDescent="0.25">
      <c r="A98" s="56">
        <v>220331</v>
      </c>
      <c r="B98" s="54" t="s">
        <v>191</v>
      </c>
      <c r="C98" s="54"/>
      <c r="D98" s="54" t="s">
        <v>201</v>
      </c>
      <c r="E98" s="57"/>
    </row>
    <row r="99" spans="1:5" s="52" customFormat="1" x14ac:dyDescent="0.25">
      <c r="A99" s="56">
        <v>220331</v>
      </c>
      <c r="B99" s="54" t="s">
        <v>205</v>
      </c>
      <c r="C99" s="54"/>
      <c r="D99" s="54" t="s">
        <v>203</v>
      </c>
      <c r="E99" s="57"/>
    </row>
    <row r="100" spans="1:5" s="52" customFormat="1" x14ac:dyDescent="0.25">
      <c r="A100" s="56">
        <v>220331</v>
      </c>
      <c r="B100" s="54" t="s">
        <v>202</v>
      </c>
      <c r="C100" s="54"/>
      <c r="D100" s="54" t="s">
        <v>192</v>
      </c>
      <c r="E100" s="57"/>
    </row>
    <row r="101" spans="1:5" s="52" customFormat="1" x14ac:dyDescent="0.25">
      <c r="A101" s="56">
        <v>220331</v>
      </c>
      <c r="B101" s="54" t="s">
        <v>202</v>
      </c>
      <c r="C101" s="54"/>
      <c r="D101" s="54" t="s">
        <v>204</v>
      </c>
      <c r="E101" s="57"/>
    </row>
    <row r="102" spans="1:5" s="52" customFormat="1" x14ac:dyDescent="0.25">
      <c r="A102" s="56">
        <v>220407</v>
      </c>
      <c r="B102" s="54" t="s">
        <v>202</v>
      </c>
      <c r="C102" s="54"/>
      <c r="D102" s="54" t="s">
        <v>206</v>
      </c>
      <c r="E102" s="57"/>
    </row>
    <row r="103" spans="1:5" s="52" customFormat="1" x14ac:dyDescent="0.25">
      <c r="A103" s="56">
        <v>220412</v>
      </c>
      <c r="B103" s="54" t="s">
        <v>202</v>
      </c>
      <c r="C103" s="54"/>
      <c r="D103" s="54" t="s">
        <v>210</v>
      </c>
      <c r="E103" s="57"/>
    </row>
    <row r="104" spans="1:5" s="52" customFormat="1" x14ac:dyDescent="0.25">
      <c r="A104" s="56">
        <v>220511</v>
      </c>
      <c r="B104" s="54" t="s">
        <v>212</v>
      </c>
      <c r="C104" s="54"/>
      <c r="D104" s="54" t="s">
        <v>83</v>
      </c>
      <c r="E104" s="57"/>
    </row>
    <row r="105" spans="1:5" s="52" customFormat="1" x14ac:dyDescent="0.25">
      <c r="A105" s="56">
        <v>220511</v>
      </c>
      <c r="B105" s="54" t="s">
        <v>213</v>
      </c>
      <c r="C105" s="54"/>
      <c r="D105" s="54" t="s">
        <v>192</v>
      </c>
      <c r="E105" s="57"/>
    </row>
    <row r="106" spans="1:5" s="52" customFormat="1" x14ac:dyDescent="0.25">
      <c r="A106" s="56">
        <v>220515</v>
      </c>
      <c r="B106" s="54" t="s">
        <v>213</v>
      </c>
      <c r="C106" s="54"/>
      <c r="D106" s="54" t="s">
        <v>214</v>
      </c>
      <c r="E106" s="57"/>
    </row>
    <row r="107" spans="1:5" s="52" customFormat="1" x14ac:dyDescent="0.25">
      <c r="A107" s="56">
        <v>220517</v>
      </c>
      <c r="B107" s="54" t="s">
        <v>216</v>
      </c>
      <c r="C107" s="54"/>
      <c r="D107" s="54" t="s">
        <v>215</v>
      </c>
      <c r="E107" s="57"/>
    </row>
    <row r="108" spans="1:5" s="52" customFormat="1" x14ac:dyDescent="0.25">
      <c r="A108" s="56">
        <v>220623</v>
      </c>
      <c r="B108" s="54" t="s">
        <v>216</v>
      </c>
      <c r="C108" s="54"/>
      <c r="D108" s="54" t="s">
        <v>218</v>
      </c>
      <c r="E108" s="57"/>
    </row>
    <row r="109" spans="1:5" s="52" customFormat="1" x14ac:dyDescent="0.25">
      <c r="A109" s="56">
        <v>220701</v>
      </c>
      <c r="B109" s="54" t="s">
        <v>216</v>
      </c>
      <c r="C109" s="54"/>
      <c r="D109" s="54" t="s">
        <v>219</v>
      </c>
      <c r="E109" s="57"/>
    </row>
    <row r="110" spans="1:5" s="52" customFormat="1" x14ac:dyDescent="0.25">
      <c r="A110" s="56">
        <v>220812</v>
      </c>
      <c r="B110" s="54" t="s">
        <v>216</v>
      </c>
      <c r="C110" s="54"/>
      <c r="D110" s="54" t="s">
        <v>220</v>
      </c>
      <c r="E110" s="57"/>
    </row>
    <row r="111" spans="1:5" s="52" customFormat="1" x14ac:dyDescent="0.25">
      <c r="A111" s="56">
        <v>220812</v>
      </c>
      <c r="B111" s="54" t="s">
        <v>216</v>
      </c>
      <c r="C111" s="54"/>
      <c r="D111" s="54" t="s">
        <v>221</v>
      </c>
      <c r="E111" s="57"/>
    </row>
    <row r="112" spans="1:5" s="52" customFormat="1" x14ac:dyDescent="0.25">
      <c r="A112" s="56">
        <v>220812</v>
      </c>
      <c r="B112" s="54" t="s">
        <v>216</v>
      </c>
      <c r="C112" s="54"/>
      <c r="D112" s="54" t="s">
        <v>222</v>
      </c>
      <c r="E112" s="57"/>
    </row>
    <row r="113" spans="1:5" s="52" customFormat="1" x14ac:dyDescent="0.25">
      <c r="A113" s="56">
        <v>220812</v>
      </c>
      <c r="B113" s="54" t="s">
        <v>216</v>
      </c>
      <c r="C113" s="54"/>
      <c r="D113" s="54" t="s">
        <v>223</v>
      </c>
      <c r="E113" s="57"/>
    </row>
    <row r="114" spans="1:5" s="52" customFormat="1" x14ac:dyDescent="0.25">
      <c r="A114" s="56">
        <v>220916</v>
      </c>
      <c r="B114" s="54" t="s">
        <v>216</v>
      </c>
      <c r="C114" s="54"/>
      <c r="D114" s="54" t="s">
        <v>225</v>
      </c>
      <c r="E114" s="57" t="s">
        <v>224</v>
      </c>
    </row>
    <row r="115" spans="1:5" s="52" customFormat="1" x14ac:dyDescent="0.25">
      <c r="A115" s="56">
        <v>220917</v>
      </c>
      <c r="B115" s="54" t="s">
        <v>216</v>
      </c>
      <c r="C115" s="54"/>
      <c r="D115" s="54" t="s">
        <v>226</v>
      </c>
      <c r="E115" s="57"/>
    </row>
    <row r="116" spans="1:5" s="52" customFormat="1" x14ac:dyDescent="0.25">
      <c r="A116" s="56">
        <v>220928</v>
      </c>
      <c r="B116" s="54" t="s">
        <v>216</v>
      </c>
      <c r="C116" s="54"/>
      <c r="D116" s="54" t="s">
        <v>228</v>
      </c>
      <c r="E116" s="57"/>
    </row>
    <row r="117" spans="1:5" s="52" customFormat="1" x14ac:dyDescent="0.25">
      <c r="A117" s="56">
        <v>220929</v>
      </c>
      <c r="B117" s="54" t="s">
        <v>216</v>
      </c>
      <c r="C117" s="54"/>
      <c r="D117" s="54" t="s">
        <v>229</v>
      </c>
      <c r="E117" s="57"/>
    </row>
    <row r="118" spans="1:5" s="52" customFormat="1" x14ac:dyDescent="0.25">
      <c r="A118" s="56">
        <v>221003</v>
      </c>
      <c r="B118" s="54" t="s">
        <v>231</v>
      </c>
      <c r="C118" s="54"/>
      <c r="D118" s="54" t="s">
        <v>232</v>
      </c>
      <c r="E118" s="57"/>
    </row>
    <row r="119" spans="1:5" s="52" customFormat="1" x14ac:dyDescent="0.25">
      <c r="A119" s="56">
        <v>221003</v>
      </c>
      <c r="B119" s="54" t="s">
        <v>233</v>
      </c>
      <c r="C119" s="54"/>
      <c r="D119" s="54" t="s">
        <v>234</v>
      </c>
      <c r="E119" s="57"/>
    </row>
    <row r="120" spans="1:5" s="52" customFormat="1" x14ac:dyDescent="0.25">
      <c r="A120" s="56">
        <v>221017</v>
      </c>
      <c r="B120" s="54"/>
      <c r="C120" s="54"/>
      <c r="D120" s="54" t="s">
        <v>235</v>
      </c>
      <c r="E120" s="57"/>
    </row>
    <row r="121" spans="1:5" s="52" customFormat="1" x14ac:dyDescent="0.25">
      <c r="A121" s="56">
        <v>111017</v>
      </c>
      <c r="B121" s="54" t="s">
        <v>237</v>
      </c>
      <c r="C121" s="54"/>
      <c r="D121" s="54" t="s">
        <v>236</v>
      </c>
      <c r="E121" s="57"/>
    </row>
    <row r="122" spans="1:5" s="52" customFormat="1" x14ac:dyDescent="0.25">
      <c r="A122" s="56">
        <v>111018</v>
      </c>
      <c r="B122" s="54" t="s">
        <v>237</v>
      </c>
      <c r="C122" s="54"/>
      <c r="D122" s="54" t="s">
        <v>238</v>
      </c>
      <c r="E122" s="57"/>
    </row>
    <row r="123" spans="1:5" s="52" customFormat="1" x14ac:dyDescent="0.25">
      <c r="A123" s="179"/>
      <c r="B123" s="180"/>
      <c r="C123" s="180"/>
      <c r="D123" s="186" t="s">
        <v>240</v>
      </c>
      <c r="E123" s="57"/>
    </row>
    <row r="124" spans="1:5" s="52" customFormat="1" x14ac:dyDescent="0.25">
      <c r="A124" s="56"/>
      <c r="B124" s="54" t="s">
        <v>237</v>
      </c>
      <c r="C124" s="54"/>
      <c r="D124" s="54" t="s">
        <v>244</v>
      </c>
      <c r="E124" s="57"/>
    </row>
    <row r="125" spans="1:5" s="52" customFormat="1" x14ac:dyDescent="0.25">
      <c r="A125" s="56"/>
      <c r="B125" s="54" t="s">
        <v>237</v>
      </c>
      <c r="C125" s="54"/>
      <c r="D125" s="54" t="s">
        <v>245</v>
      </c>
      <c r="E125" s="57"/>
    </row>
    <row r="126" spans="1:5" s="52" customFormat="1" x14ac:dyDescent="0.25">
      <c r="A126" s="56"/>
      <c r="B126" s="54" t="s">
        <v>237</v>
      </c>
      <c r="C126" s="54"/>
      <c r="D126" s="54" t="s">
        <v>247</v>
      </c>
      <c r="E126" s="54" t="s">
        <v>248</v>
      </c>
    </row>
    <row r="127" spans="1:5" s="52" customFormat="1" x14ac:dyDescent="0.25">
      <c r="A127" s="56"/>
      <c r="B127" s="54" t="s">
        <v>237</v>
      </c>
      <c r="C127" s="54"/>
      <c r="D127" s="54" t="s">
        <v>272</v>
      </c>
      <c r="E127" s="57"/>
    </row>
    <row r="128" spans="1:5" s="52" customFormat="1" x14ac:dyDescent="0.25">
      <c r="A128" s="56"/>
      <c r="B128" s="54" t="s">
        <v>237</v>
      </c>
      <c r="C128" s="54"/>
      <c r="D128" s="54" t="s">
        <v>246</v>
      </c>
      <c r="E128" s="57"/>
    </row>
    <row r="129" spans="1:5" s="52" customFormat="1" x14ac:dyDescent="0.25">
      <c r="A129" s="56"/>
      <c r="B129" s="54" t="s">
        <v>237</v>
      </c>
      <c r="C129" s="54"/>
      <c r="D129" s="54" t="s">
        <v>250</v>
      </c>
      <c r="E129" s="57"/>
    </row>
    <row r="130" spans="1:5" s="52" customFormat="1" x14ac:dyDescent="0.25">
      <c r="A130" s="56"/>
      <c r="B130" s="54" t="s">
        <v>237</v>
      </c>
      <c r="C130" s="54"/>
      <c r="D130" s="54" t="s">
        <v>251</v>
      </c>
      <c r="E130" s="57"/>
    </row>
    <row r="131" spans="1:5" s="52" customFormat="1" x14ac:dyDescent="0.25">
      <c r="A131" s="56"/>
      <c r="B131" s="54" t="s">
        <v>237</v>
      </c>
      <c r="C131" s="54"/>
      <c r="D131" s="54" t="s">
        <v>252</v>
      </c>
      <c r="E131" s="57"/>
    </row>
    <row r="132" spans="1:5" s="52" customFormat="1" x14ac:dyDescent="0.25">
      <c r="A132" s="56"/>
      <c r="B132" s="54" t="s">
        <v>237</v>
      </c>
      <c r="C132" s="54"/>
      <c r="D132" s="54" t="s">
        <v>258</v>
      </c>
      <c r="E132" s="57"/>
    </row>
    <row r="133" spans="1:5" s="52" customFormat="1" x14ac:dyDescent="0.25">
      <c r="A133" s="56"/>
      <c r="B133" s="54" t="s">
        <v>237</v>
      </c>
      <c r="C133" s="54"/>
      <c r="D133" s="54" t="s">
        <v>254</v>
      </c>
      <c r="E133" s="57"/>
    </row>
    <row r="134" spans="1:5" s="52" customFormat="1" x14ac:dyDescent="0.25">
      <c r="A134" s="56"/>
      <c r="B134" s="54" t="s">
        <v>237</v>
      </c>
      <c r="C134" s="54"/>
      <c r="D134" s="54" t="s">
        <v>255</v>
      </c>
      <c r="E134" s="57"/>
    </row>
    <row r="135" spans="1:5" s="52" customFormat="1" x14ac:dyDescent="0.25">
      <c r="A135" s="56"/>
      <c r="B135" s="54" t="s">
        <v>237</v>
      </c>
      <c r="C135" s="54"/>
      <c r="D135" s="54" t="s">
        <v>256</v>
      </c>
      <c r="E135" s="57"/>
    </row>
    <row r="136" spans="1:5" s="52" customFormat="1" x14ac:dyDescent="0.25">
      <c r="A136" s="56"/>
      <c r="B136" s="54" t="s">
        <v>237</v>
      </c>
      <c r="C136" s="54"/>
      <c r="D136" s="54" t="s">
        <v>257</v>
      </c>
      <c r="E136" s="57"/>
    </row>
    <row r="137" spans="1:5" s="52" customFormat="1" x14ac:dyDescent="0.25">
      <c r="A137" s="56"/>
      <c r="B137" s="54" t="s">
        <v>237</v>
      </c>
      <c r="C137" s="54"/>
      <c r="D137" s="54" t="s">
        <v>259</v>
      </c>
      <c r="E137" s="57"/>
    </row>
    <row r="138" spans="1:5" s="52" customFormat="1" x14ac:dyDescent="0.25">
      <c r="A138" s="56"/>
      <c r="B138" s="54" t="s">
        <v>237</v>
      </c>
      <c r="C138" s="54"/>
      <c r="D138" s="54" t="s">
        <v>260</v>
      </c>
      <c r="E138" s="57"/>
    </row>
    <row r="139" spans="1:5" s="52" customFormat="1" hidden="1" x14ac:dyDescent="0.25">
      <c r="A139" s="56"/>
      <c r="B139" s="54" t="s">
        <v>237</v>
      </c>
      <c r="C139" s="54"/>
      <c r="D139" s="187" t="s">
        <v>261</v>
      </c>
      <c r="E139" s="57"/>
    </row>
    <row r="140" spans="1:5" s="52" customFormat="1" x14ac:dyDescent="0.25">
      <c r="A140" s="56"/>
      <c r="B140" s="54" t="s">
        <v>237</v>
      </c>
      <c r="C140" s="54"/>
      <c r="D140" s="54" t="s">
        <v>263</v>
      </c>
      <c r="E140" s="57"/>
    </row>
    <row r="141" spans="1:5" s="52" customFormat="1" x14ac:dyDescent="0.25">
      <c r="A141" s="56"/>
      <c r="B141" s="54" t="s">
        <v>237</v>
      </c>
      <c r="C141" s="54"/>
      <c r="D141" s="52" t="s">
        <v>262</v>
      </c>
      <c r="E141" s="57"/>
    </row>
    <row r="142" spans="1:5" s="52" customFormat="1" x14ac:dyDescent="0.25">
      <c r="A142" s="56"/>
      <c r="B142" s="54" t="s">
        <v>237</v>
      </c>
      <c r="C142" s="54"/>
      <c r="D142" s="54" t="s">
        <v>271</v>
      </c>
      <c r="E142" s="57"/>
    </row>
    <row r="143" spans="1:5" s="52" customFormat="1" x14ac:dyDescent="0.25">
      <c r="A143" s="56"/>
      <c r="B143" s="54" t="s">
        <v>237</v>
      </c>
      <c r="C143" s="54"/>
      <c r="D143" s="54" t="s">
        <v>264</v>
      </c>
      <c r="E143" s="57"/>
    </row>
    <row r="144" spans="1:5" s="52" customFormat="1" x14ac:dyDescent="0.25">
      <c r="A144" s="56"/>
      <c r="B144" s="54" t="s">
        <v>237</v>
      </c>
      <c r="C144" s="54"/>
      <c r="D144" s="54" t="s">
        <v>266</v>
      </c>
      <c r="E144" s="57"/>
    </row>
    <row r="145" spans="1:5" s="52" customFormat="1" x14ac:dyDescent="0.25">
      <c r="A145" s="56"/>
      <c r="B145" s="54" t="s">
        <v>237</v>
      </c>
      <c r="C145" s="54"/>
      <c r="D145" s="54" t="s">
        <v>267</v>
      </c>
      <c r="E145" s="57"/>
    </row>
    <row r="146" spans="1:5" s="52" customFormat="1" x14ac:dyDescent="0.25">
      <c r="A146" s="56"/>
      <c r="B146" s="54" t="s">
        <v>237</v>
      </c>
      <c r="C146" s="54"/>
      <c r="D146" s="54" t="s">
        <v>269</v>
      </c>
      <c r="E146" s="57"/>
    </row>
    <row r="147" spans="1:5" s="52" customFormat="1" hidden="1" x14ac:dyDescent="0.25">
      <c r="A147" s="56"/>
      <c r="B147" s="54" t="s">
        <v>237</v>
      </c>
      <c r="C147" s="54"/>
      <c r="D147" s="54" t="s">
        <v>265</v>
      </c>
      <c r="E147" s="57"/>
    </row>
    <row r="148" spans="1:5" s="52" customFormat="1" x14ac:dyDescent="0.25">
      <c r="A148" s="56"/>
      <c r="B148" s="54" t="s">
        <v>237</v>
      </c>
      <c r="C148" s="54"/>
      <c r="D148" s="54" t="s">
        <v>268</v>
      </c>
      <c r="E148" s="57"/>
    </row>
    <row r="149" spans="1:5" s="52" customFormat="1" hidden="1" x14ac:dyDescent="0.25">
      <c r="A149" s="56"/>
      <c r="B149" s="54" t="s">
        <v>237</v>
      </c>
      <c r="C149" s="54"/>
      <c r="D149" s="187" t="s">
        <v>270</v>
      </c>
      <c r="E149" s="57"/>
    </row>
    <row r="150" spans="1:5" s="52" customFormat="1" x14ac:dyDescent="0.25">
      <c r="A150" s="56">
        <v>221115</v>
      </c>
      <c r="B150" s="54" t="s">
        <v>274</v>
      </c>
      <c r="C150" s="54"/>
      <c r="D150" s="54" t="s">
        <v>275</v>
      </c>
      <c r="E150" s="57"/>
    </row>
    <row r="151" spans="1:5" s="52" customFormat="1" x14ac:dyDescent="0.25">
      <c r="A151" s="56">
        <v>221115</v>
      </c>
      <c r="B151" s="54" t="s">
        <v>276</v>
      </c>
      <c r="C151" s="54"/>
      <c r="D151" s="54" t="s">
        <v>277</v>
      </c>
      <c r="E151" s="57"/>
    </row>
    <row r="152" spans="1:5" s="52" customFormat="1" x14ac:dyDescent="0.25">
      <c r="A152" s="56">
        <v>221219</v>
      </c>
      <c r="B152" s="54" t="s">
        <v>276</v>
      </c>
      <c r="C152" s="54"/>
      <c r="D152" s="54" t="s">
        <v>278</v>
      </c>
      <c r="E152" s="57"/>
    </row>
    <row r="153" spans="1:5" s="52" customFormat="1" x14ac:dyDescent="0.25">
      <c r="A153" s="56">
        <v>221219</v>
      </c>
      <c r="B153" s="54" t="s">
        <v>276</v>
      </c>
      <c r="C153" s="54"/>
      <c r="D153" s="54" t="s">
        <v>280</v>
      </c>
      <c r="E153" s="57"/>
    </row>
    <row r="154" spans="1:5" s="52" customFormat="1" x14ac:dyDescent="0.25">
      <c r="A154" s="56">
        <v>230111</v>
      </c>
      <c r="B154" s="54" t="s">
        <v>276</v>
      </c>
      <c r="C154" s="54"/>
      <c r="D154" s="54" t="s">
        <v>283</v>
      </c>
      <c r="E154" s="57"/>
    </row>
    <row r="155" spans="1:5" s="52" customFormat="1" x14ac:dyDescent="0.25">
      <c r="A155" s="56">
        <v>230111</v>
      </c>
      <c r="B155" s="54" t="s">
        <v>284</v>
      </c>
      <c r="C155" s="54"/>
      <c r="D155" s="54" t="s">
        <v>285</v>
      </c>
      <c r="E155" s="57"/>
    </row>
    <row r="156" spans="1:5" s="52" customFormat="1" x14ac:dyDescent="0.25">
      <c r="A156" s="56">
        <v>230111</v>
      </c>
      <c r="B156" s="54" t="s">
        <v>287</v>
      </c>
      <c r="C156" s="54"/>
      <c r="D156" s="54" t="s">
        <v>288</v>
      </c>
      <c r="E156" s="57"/>
    </row>
    <row r="157" spans="1:5" s="52" customFormat="1" x14ac:dyDescent="0.25">
      <c r="A157" s="56">
        <v>230123</v>
      </c>
      <c r="B157" s="54" t="s">
        <v>287</v>
      </c>
      <c r="C157" s="54"/>
      <c r="D157" s="54" t="s">
        <v>286</v>
      </c>
      <c r="E157" s="57"/>
    </row>
    <row r="158" spans="1:5" s="52" customFormat="1" x14ac:dyDescent="0.25">
      <c r="A158" s="56">
        <v>230123</v>
      </c>
      <c r="B158" s="54" t="s">
        <v>287</v>
      </c>
      <c r="C158" s="54"/>
      <c r="D158" s="54" t="s">
        <v>289</v>
      </c>
      <c r="E158" s="57"/>
    </row>
    <row r="159" spans="1:5" s="52" customFormat="1" x14ac:dyDescent="0.25">
      <c r="A159" s="56">
        <v>230123</v>
      </c>
      <c r="B159" s="54" t="s">
        <v>287</v>
      </c>
      <c r="C159" s="54"/>
      <c r="D159" s="54" t="s">
        <v>293</v>
      </c>
      <c r="E159" s="57"/>
    </row>
    <row r="160" spans="1:5" s="52" customFormat="1" x14ac:dyDescent="0.25">
      <c r="A160" s="56">
        <v>230201</v>
      </c>
      <c r="B160" s="54" t="s">
        <v>287</v>
      </c>
      <c r="C160" s="54"/>
      <c r="D160" s="54" t="s">
        <v>294</v>
      </c>
      <c r="E160" s="57" t="s">
        <v>295</v>
      </c>
    </row>
    <row r="161" spans="1:5" s="52" customFormat="1" x14ac:dyDescent="0.25">
      <c r="A161" s="56">
        <v>230206</v>
      </c>
      <c r="B161" s="54" t="s">
        <v>287</v>
      </c>
      <c r="C161" s="54"/>
      <c r="D161" s="54" t="s">
        <v>296</v>
      </c>
      <c r="E161" s="57"/>
    </row>
    <row r="162" spans="1:5" s="52" customFormat="1" x14ac:dyDescent="0.25">
      <c r="A162" s="56">
        <v>230206</v>
      </c>
      <c r="B162" s="54" t="s">
        <v>287</v>
      </c>
      <c r="C162" s="54"/>
      <c r="D162" s="54" t="s">
        <v>299</v>
      </c>
      <c r="E162" s="57"/>
    </row>
    <row r="163" spans="1:5" s="52" customFormat="1" x14ac:dyDescent="0.25">
      <c r="A163" s="56">
        <v>230208</v>
      </c>
      <c r="B163" s="54" t="s">
        <v>287</v>
      </c>
      <c r="C163" s="54"/>
      <c r="D163" s="186" t="s">
        <v>300</v>
      </c>
      <c r="E163" s="57"/>
    </row>
    <row r="164" spans="1:5" s="52" customFormat="1" x14ac:dyDescent="0.25">
      <c r="A164" s="56">
        <v>230209</v>
      </c>
      <c r="B164" s="54" t="s">
        <v>301</v>
      </c>
      <c r="C164" s="54"/>
      <c r="D164" s="54" t="s">
        <v>83</v>
      </c>
      <c r="E164" s="57"/>
    </row>
    <row r="165" spans="1:5" s="52" customFormat="1" x14ac:dyDescent="0.25">
      <c r="A165" s="56">
        <v>230209</v>
      </c>
      <c r="B165" s="54" t="s">
        <v>312</v>
      </c>
      <c r="C165" s="54"/>
      <c r="D165" s="54" t="s">
        <v>302</v>
      </c>
      <c r="E165" s="57"/>
    </row>
    <row r="166" spans="1:5" s="52" customFormat="1" x14ac:dyDescent="0.25">
      <c r="A166" s="56">
        <v>230228</v>
      </c>
      <c r="B166" s="54" t="s">
        <v>312</v>
      </c>
      <c r="C166" s="54" t="s">
        <v>48</v>
      </c>
      <c r="D166" s="54" t="s">
        <v>309</v>
      </c>
      <c r="E166" s="57"/>
    </row>
    <row r="167" spans="1:5" s="52" customFormat="1" x14ac:dyDescent="0.25">
      <c r="A167" s="56">
        <v>230228</v>
      </c>
      <c r="B167" s="54" t="s">
        <v>312</v>
      </c>
      <c r="C167" s="54" t="s">
        <v>48</v>
      </c>
      <c r="D167" s="54" t="s">
        <v>310</v>
      </c>
      <c r="E167" s="57"/>
    </row>
    <row r="168" spans="1:5" s="52" customFormat="1" x14ac:dyDescent="0.25">
      <c r="A168" s="56">
        <v>230303</v>
      </c>
      <c r="B168" s="54" t="s">
        <v>312</v>
      </c>
      <c r="C168" s="54" t="s">
        <v>48</v>
      </c>
      <c r="D168" s="54" t="s">
        <v>313</v>
      </c>
      <c r="E168" s="57"/>
    </row>
    <row r="169" spans="1:5" s="52" customFormat="1" x14ac:dyDescent="0.25">
      <c r="A169" s="56">
        <v>230327</v>
      </c>
      <c r="B169" s="54" t="s">
        <v>312</v>
      </c>
      <c r="C169" s="54" t="s">
        <v>48</v>
      </c>
      <c r="D169" s="54" t="s">
        <v>322</v>
      </c>
      <c r="E169" s="57"/>
    </row>
    <row r="170" spans="1:5" s="52" customFormat="1" x14ac:dyDescent="0.25">
      <c r="A170" s="56">
        <v>230403</v>
      </c>
      <c r="B170" s="54" t="s">
        <v>312</v>
      </c>
      <c r="C170" s="54" t="s">
        <v>48</v>
      </c>
      <c r="D170" s="190" t="s">
        <v>314</v>
      </c>
      <c r="E170" s="57"/>
    </row>
    <row r="171" spans="1:5" s="52" customFormat="1" x14ac:dyDescent="0.25">
      <c r="A171" s="56">
        <v>230424</v>
      </c>
      <c r="B171" s="54" t="s">
        <v>312</v>
      </c>
      <c r="C171" s="54" t="s">
        <v>48</v>
      </c>
      <c r="D171" s="54" t="s">
        <v>315</v>
      </c>
      <c r="E171" s="57"/>
    </row>
    <row r="172" spans="1:5" s="52" customFormat="1" x14ac:dyDescent="0.25">
      <c r="A172" s="56">
        <v>230424</v>
      </c>
      <c r="B172" s="54" t="s">
        <v>312</v>
      </c>
      <c r="C172" s="54" t="s">
        <v>48</v>
      </c>
      <c r="D172" s="54" t="s">
        <v>316</v>
      </c>
      <c r="E172" s="57"/>
    </row>
    <row r="173" spans="1:5" s="52" customFormat="1" x14ac:dyDescent="0.25">
      <c r="A173" s="56">
        <v>230424</v>
      </c>
      <c r="B173" s="54" t="s">
        <v>312</v>
      </c>
      <c r="C173" s="54" t="s">
        <v>48</v>
      </c>
      <c r="D173" s="186" t="s">
        <v>317</v>
      </c>
      <c r="E173" s="57"/>
    </row>
    <row r="174" spans="1:5" s="52" customFormat="1" x14ac:dyDescent="0.25">
      <c r="A174" s="56">
        <v>230502</v>
      </c>
      <c r="B174" s="54" t="s">
        <v>312</v>
      </c>
      <c r="C174" s="54" t="s">
        <v>48</v>
      </c>
      <c r="D174" s="54" t="s">
        <v>318</v>
      </c>
      <c r="E174" s="57"/>
    </row>
    <row r="175" spans="1:5" s="52" customFormat="1" x14ac:dyDescent="0.25">
      <c r="A175" s="56">
        <v>230502</v>
      </c>
      <c r="B175" s="54" t="s">
        <v>312</v>
      </c>
      <c r="C175" s="54" t="s">
        <v>48</v>
      </c>
      <c r="D175" s="153" t="s">
        <v>319</v>
      </c>
      <c r="E175" s="57"/>
    </row>
    <row r="176" spans="1:5" s="52" customFormat="1" x14ac:dyDescent="0.25">
      <c r="A176" s="56">
        <v>230504</v>
      </c>
      <c r="B176" s="54" t="s">
        <v>312</v>
      </c>
      <c r="C176" s="54" t="s">
        <v>48</v>
      </c>
      <c r="D176" s="54" t="s">
        <v>320</v>
      </c>
      <c r="E176" s="57"/>
    </row>
    <row r="177" spans="1:5" s="52" customFormat="1" x14ac:dyDescent="0.25">
      <c r="A177" s="56">
        <v>230508</v>
      </c>
      <c r="B177" s="54" t="s">
        <v>312</v>
      </c>
      <c r="C177" s="54" t="s">
        <v>48</v>
      </c>
      <c r="D177" s="186" t="s">
        <v>321</v>
      </c>
      <c r="E177" s="57"/>
    </row>
    <row r="178" spans="1:5" s="52" customFormat="1" x14ac:dyDescent="0.25">
      <c r="A178" s="56">
        <v>230511</v>
      </c>
      <c r="B178" s="54" t="s">
        <v>323</v>
      </c>
      <c r="C178" s="54" t="s">
        <v>48</v>
      </c>
      <c r="D178" s="54" t="s">
        <v>83</v>
      </c>
      <c r="E178" s="57"/>
    </row>
    <row r="179" spans="1:5" s="52" customFormat="1" x14ac:dyDescent="0.25">
      <c r="A179" s="56">
        <v>230511</v>
      </c>
      <c r="B179" s="54" t="s">
        <v>324</v>
      </c>
      <c r="C179" s="54" t="s">
        <v>48</v>
      </c>
      <c r="D179" s="54" t="s">
        <v>325</v>
      </c>
      <c r="E179" s="57"/>
    </row>
    <row r="180" spans="1:5" s="52" customFormat="1" x14ac:dyDescent="0.25">
      <c r="A180" s="56">
        <v>230614</v>
      </c>
      <c r="B180" s="54" t="s">
        <v>324</v>
      </c>
      <c r="C180" s="54" t="s">
        <v>48</v>
      </c>
      <c r="D180" s="54" t="s">
        <v>327</v>
      </c>
      <c r="E180" s="57"/>
    </row>
    <row r="181" spans="1:5" s="52" customFormat="1" x14ac:dyDescent="0.25">
      <c r="A181" s="56">
        <v>230619</v>
      </c>
      <c r="B181" s="54" t="s">
        <v>324</v>
      </c>
      <c r="C181" s="54" t="s">
        <v>48</v>
      </c>
      <c r="D181" s="153" t="s">
        <v>326</v>
      </c>
      <c r="E181" s="57"/>
    </row>
    <row r="182" spans="1:5" s="52" customFormat="1" x14ac:dyDescent="0.25">
      <c r="A182" s="56">
        <v>230811</v>
      </c>
      <c r="B182" s="54" t="s">
        <v>324</v>
      </c>
      <c r="C182" s="54" t="s">
        <v>48</v>
      </c>
      <c r="D182" s="54" t="s">
        <v>328</v>
      </c>
      <c r="E182" s="57"/>
    </row>
    <row r="183" spans="1:5" s="52" customFormat="1" x14ac:dyDescent="0.25">
      <c r="A183" s="56">
        <v>230811</v>
      </c>
      <c r="B183" s="54" t="s">
        <v>324</v>
      </c>
      <c r="C183" s="54" t="s">
        <v>48</v>
      </c>
      <c r="D183" s="54" t="s">
        <v>329</v>
      </c>
      <c r="E183" s="57"/>
    </row>
    <row r="184" spans="1:5" s="52" customFormat="1" x14ac:dyDescent="0.25">
      <c r="A184" s="56">
        <v>230830</v>
      </c>
      <c r="B184" s="54" t="s">
        <v>324</v>
      </c>
      <c r="C184" s="54" t="s">
        <v>48</v>
      </c>
      <c r="D184" s="54" t="s">
        <v>330</v>
      </c>
      <c r="E184" s="57"/>
    </row>
    <row r="185" spans="1:5" s="52" customFormat="1" x14ac:dyDescent="0.25">
      <c r="A185" s="56">
        <v>230830</v>
      </c>
      <c r="B185" s="54" t="s">
        <v>324</v>
      </c>
      <c r="C185" s="54" t="s">
        <v>48</v>
      </c>
      <c r="D185" s="54" t="s">
        <v>331</v>
      </c>
      <c r="E185" s="57"/>
    </row>
    <row r="186" spans="1:5" s="52" customFormat="1" x14ac:dyDescent="0.25">
      <c r="A186" s="56">
        <v>230911</v>
      </c>
      <c r="B186" s="54" t="s">
        <v>324</v>
      </c>
      <c r="C186" s="54" t="s">
        <v>48</v>
      </c>
      <c r="D186" s="54" t="s">
        <v>335</v>
      </c>
      <c r="E186" s="57"/>
    </row>
    <row r="187" spans="1:5" s="52" customFormat="1" x14ac:dyDescent="0.25">
      <c r="A187" s="56">
        <v>230912</v>
      </c>
      <c r="B187" s="54" t="s">
        <v>336</v>
      </c>
      <c r="C187" s="54" t="s">
        <v>48</v>
      </c>
      <c r="D187" s="54" t="s">
        <v>83</v>
      </c>
      <c r="E187" s="57"/>
    </row>
    <row r="188" spans="1:5" s="52" customFormat="1" x14ac:dyDescent="0.25">
      <c r="A188" s="56">
        <v>230912</v>
      </c>
      <c r="B188" s="54" t="s">
        <v>337</v>
      </c>
      <c r="C188" s="54" t="s">
        <v>48</v>
      </c>
      <c r="D188" s="54" t="s">
        <v>338</v>
      </c>
      <c r="E188" s="57"/>
    </row>
    <row r="189" spans="1:5" s="52" customFormat="1" x14ac:dyDescent="0.25">
      <c r="A189" s="56">
        <v>230913</v>
      </c>
      <c r="B189" s="54" t="s">
        <v>337</v>
      </c>
      <c r="C189" s="54" t="s">
        <v>48</v>
      </c>
      <c r="D189" s="54" t="s">
        <v>339</v>
      </c>
      <c r="E189" s="57"/>
    </row>
    <row r="190" spans="1:5" s="52" customFormat="1" x14ac:dyDescent="0.25">
      <c r="A190" s="56">
        <v>230920</v>
      </c>
      <c r="B190" s="54" t="s">
        <v>337</v>
      </c>
      <c r="C190" s="54" t="s">
        <v>48</v>
      </c>
      <c r="D190" s="54" t="s">
        <v>340</v>
      </c>
      <c r="E190" s="57"/>
    </row>
    <row r="191" spans="1:5" s="52" customFormat="1" x14ac:dyDescent="0.25">
      <c r="A191" s="56">
        <v>230920</v>
      </c>
      <c r="B191" s="54" t="s">
        <v>341</v>
      </c>
      <c r="C191" s="54" t="s">
        <v>48</v>
      </c>
      <c r="D191" s="54" t="s">
        <v>83</v>
      </c>
      <c r="E191" s="57"/>
    </row>
    <row r="192" spans="1:5" s="52" customFormat="1" x14ac:dyDescent="0.25">
      <c r="A192" s="56">
        <v>230920</v>
      </c>
      <c r="B192" s="54" t="s">
        <v>342</v>
      </c>
      <c r="C192" s="54" t="s">
        <v>48</v>
      </c>
      <c r="D192" s="54" t="s">
        <v>343</v>
      </c>
      <c r="E192" s="57"/>
    </row>
    <row r="193" spans="1:5" s="52" customFormat="1" x14ac:dyDescent="0.25">
      <c r="A193" s="56">
        <v>231002</v>
      </c>
      <c r="B193" s="54" t="s">
        <v>342</v>
      </c>
      <c r="C193" s="54" t="s">
        <v>48</v>
      </c>
      <c r="D193" s="54" t="s">
        <v>344</v>
      </c>
      <c r="E193" s="57"/>
    </row>
    <row r="194" spans="1:5" s="52" customFormat="1" x14ac:dyDescent="0.25">
      <c r="A194" s="56">
        <v>231002</v>
      </c>
      <c r="B194" s="54" t="s">
        <v>342</v>
      </c>
      <c r="C194" s="54" t="s">
        <v>48</v>
      </c>
      <c r="D194" s="54" t="s">
        <v>345</v>
      </c>
      <c r="E194" s="57"/>
    </row>
    <row r="195" spans="1:5" s="52" customFormat="1" x14ac:dyDescent="0.25">
      <c r="A195" s="56">
        <v>231002</v>
      </c>
      <c r="B195" s="54" t="s">
        <v>342</v>
      </c>
      <c r="C195" s="54" t="s">
        <v>48</v>
      </c>
      <c r="D195" s="54" t="s">
        <v>346</v>
      </c>
      <c r="E195" s="57"/>
    </row>
    <row r="196" spans="1:5" s="52" customFormat="1" x14ac:dyDescent="0.25">
      <c r="A196" s="56">
        <v>231002</v>
      </c>
      <c r="B196" s="54" t="s">
        <v>342</v>
      </c>
      <c r="C196" s="54" t="s">
        <v>48</v>
      </c>
      <c r="D196" s="186" t="s">
        <v>347</v>
      </c>
      <c r="E196" s="57"/>
    </row>
    <row r="197" spans="1:5" s="52" customFormat="1" x14ac:dyDescent="0.25">
      <c r="A197" s="56">
        <v>231002</v>
      </c>
      <c r="B197" s="54" t="s">
        <v>348</v>
      </c>
      <c r="C197" s="54" t="s">
        <v>48</v>
      </c>
      <c r="D197" s="54" t="s">
        <v>349</v>
      </c>
      <c r="E197" s="57"/>
    </row>
    <row r="198" spans="1:5" s="52" customFormat="1" x14ac:dyDescent="0.25">
      <c r="A198" s="56">
        <v>231011</v>
      </c>
      <c r="B198" s="54" t="s">
        <v>348</v>
      </c>
      <c r="C198" s="54" t="s">
        <v>48</v>
      </c>
      <c r="D198" s="54" t="s">
        <v>350</v>
      </c>
      <c r="E198" s="57"/>
    </row>
    <row r="199" spans="1:5" s="52" customFormat="1" x14ac:dyDescent="0.25">
      <c r="A199" s="56">
        <v>231011</v>
      </c>
      <c r="B199" s="54" t="s">
        <v>348</v>
      </c>
      <c r="C199" s="54" t="s">
        <v>48</v>
      </c>
      <c r="D199" s="54" t="s">
        <v>351</v>
      </c>
      <c r="E199" s="57"/>
    </row>
    <row r="200" spans="1:5" s="52" customFormat="1" x14ac:dyDescent="0.25">
      <c r="A200" s="56">
        <v>231027</v>
      </c>
      <c r="B200" s="54" t="s">
        <v>348</v>
      </c>
      <c r="C200" s="54" t="s">
        <v>48</v>
      </c>
      <c r="D200" s="54" t="s">
        <v>352</v>
      </c>
      <c r="E200" s="57"/>
    </row>
    <row r="201" spans="1:5" s="52" customFormat="1" x14ac:dyDescent="0.25">
      <c r="A201" s="56">
        <v>231031</v>
      </c>
      <c r="B201" s="54" t="s">
        <v>348</v>
      </c>
      <c r="C201" s="54" t="s">
        <v>48</v>
      </c>
      <c r="D201" s="54" t="s">
        <v>353</v>
      </c>
      <c r="E201" s="57"/>
    </row>
    <row r="202" spans="1:5" s="52" customFormat="1" x14ac:dyDescent="0.25">
      <c r="A202" s="56">
        <v>231031</v>
      </c>
      <c r="B202" s="54" t="s">
        <v>348</v>
      </c>
      <c r="C202" s="54" t="s">
        <v>48</v>
      </c>
      <c r="D202" s="54" t="s">
        <v>354</v>
      </c>
      <c r="E202" s="57"/>
    </row>
    <row r="203" spans="1:5" s="52" customFormat="1" x14ac:dyDescent="0.25">
      <c r="A203" s="56">
        <v>231107</v>
      </c>
      <c r="B203" s="54" t="s">
        <v>348</v>
      </c>
      <c r="C203" s="54" t="s">
        <v>48</v>
      </c>
      <c r="D203" s="54" t="s">
        <v>355</v>
      </c>
      <c r="E203" s="57"/>
    </row>
    <row r="204" spans="1:5" s="52" customFormat="1" x14ac:dyDescent="0.25">
      <c r="A204" s="56">
        <v>231107</v>
      </c>
      <c r="B204" s="54" t="s">
        <v>348</v>
      </c>
      <c r="C204" s="54" t="s">
        <v>48</v>
      </c>
      <c r="D204" s="186" t="s">
        <v>347</v>
      </c>
      <c r="E204" s="57"/>
    </row>
    <row r="205" spans="1:5" s="52" customFormat="1" x14ac:dyDescent="0.25">
      <c r="A205" s="56">
        <v>231108</v>
      </c>
      <c r="B205" s="54" t="s">
        <v>359</v>
      </c>
      <c r="C205" s="54" t="s">
        <v>48</v>
      </c>
      <c r="D205" s="54" t="s">
        <v>360</v>
      </c>
      <c r="E205" s="57"/>
    </row>
    <row r="206" spans="1:5" s="52" customFormat="1" x14ac:dyDescent="0.25">
      <c r="A206" s="56">
        <v>231108</v>
      </c>
      <c r="B206" s="54" t="s">
        <v>359</v>
      </c>
      <c r="C206" s="54" t="s">
        <v>48</v>
      </c>
      <c r="D206" s="54" t="s">
        <v>358</v>
      </c>
      <c r="E206" s="57"/>
    </row>
    <row r="207" spans="1:5" s="52" customFormat="1" x14ac:dyDescent="0.25">
      <c r="A207" s="56">
        <v>231113</v>
      </c>
      <c r="B207" s="54" t="s">
        <v>359</v>
      </c>
      <c r="C207" s="54" t="s">
        <v>48</v>
      </c>
      <c r="D207" s="54" t="s">
        <v>363</v>
      </c>
      <c r="E207" s="57"/>
    </row>
    <row r="208" spans="1:5" s="52" customFormat="1" x14ac:dyDescent="0.25">
      <c r="A208" s="56">
        <v>231113</v>
      </c>
      <c r="B208" s="54" t="s">
        <v>359</v>
      </c>
      <c r="C208" s="54" t="s">
        <v>48</v>
      </c>
      <c r="D208" s="54" t="s">
        <v>83</v>
      </c>
      <c r="E208" s="57"/>
    </row>
    <row r="209" spans="1:5" s="52" customFormat="1" x14ac:dyDescent="0.25">
      <c r="A209" s="56">
        <v>231113</v>
      </c>
      <c r="B209" s="54" t="s">
        <v>366</v>
      </c>
      <c r="C209" s="54" t="s">
        <v>48</v>
      </c>
      <c r="D209" s="54" t="s">
        <v>364</v>
      </c>
      <c r="E209" s="57"/>
    </row>
    <row r="210" spans="1:5" s="52" customFormat="1" x14ac:dyDescent="0.25">
      <c r="A210" s="56">
        <v>231121</v>
      </c>
      <c r="B210" s="54" t="s">
        <v>366</v>
      </c>
      <c r="C210" s="54" t="s">
        <v>48</v>
      </c>
      <c r="D210" s="54" t="s">
        <v>365</v>
      </c>
      <c r="E210" s="57"/>
    </row>
    <row r="211" spans="1:5" s="52" customFormat="1" x14ac:dyDescent="0.25">
      <c r="A211" s="56">
        <v>231121</v>
      </c>
      <c r="B211" s="54" t="s">
        <v>366</v>
      </c>
      <c r="C211" s="54" t="s">
        <v>48</v>
      </c>
      <c r="D211" s="52" t="s">
        <v>367</v>
      </c>
      <c r="E211" s="57"/>
    </row>
    <row r="212" spans="1:5" s="52" customFormat="1" x14ac:dyDescent="0.25">
      <c r="A212" s="56">
        <v>231208</v>
      </c>
      <c r="B212" s="54" t="s">
        <v>366</v>
      </c>
      <c r="C212" s="54" t="s">
        <v>48</v>
      </c>
      <c r="D212" s="54" t="s">
        <v>396</v>
      </c>
      <c r="E212" s="57"/>
    </row>
    <row r="213" spans="1:5" s="52" customFormat="1" x14ac:dyDescent="0.25">
      <c r="A213" s="56">
        <v>231212</v>
      </c>
      <c r="B213" s="54" t="s">
        <v>368</v>
      </c>
      <c r="C213" s="54" t="s">
        <v>48</v>
      </c>
      <c r="D213" s="54" t="s">
        <v>369</v>
      </c>
      <c r="E213" s="57"/>
    </row>
    <row r="214" spans="1:5" s="52" customFormat="1" x14ac:dyDescent="0.25">
      <c r="A214" s="56">
        <v>231212</v>
      </c>
      <c r="B214" s="54" t="s">
        <v>368</v>
      </c>
      <c r="C214" s="54" t="s">
        <v>48</v>
      </c>
      <c r="D214" s="54" t="s">
        <v>374</v>
      </c>
      <c r="E214" s="57"/>
    </row>
    <row r="215" spans="1:5" s="52" customFormat="1" x14ac:dyDescent="0.25">
      <c r="A215" s="56">
        <v>231218</v>
      </c>
      <c r="B215" s="54" t="s">
        <v>368</v>
      </c>
      <c r="C215" s="54" t="s">
        <v>48</v>
      </c>
      <c r="D215" s="54" t="s">
        <v>377</v>
      </c>
      <c r="E215" s="57"/>
    </row>
    <row r="216" spans="1:5" s="52" customFormat="1" x14ac:dyDescent="0.25">
      <c r="A216" s="56">
        <v>231218</v>
      </c>
      <c r="B216" s="54" t="s">
        <v>368</v>
      </c>
      <c r="C216" s="54" t="s">
        <v>48</v>
      </c>
      <c r="D216" s="54" t="s">
        <v>378</v>
      </c>
      <c r="E216" s="57"/>
    </row>
    <row r="217" spans="1:5" s="52" customFormat="1" x14ac:dyDescent="0.25">
      <c r="A217" s="56">
        <v>231218</v>
      </c>
      <c r="B217" s="54" t="s">
        <v>379</v>
      </c>
      <c r="C217" s="54" t="s">
        <v>48</v>
      </c>
      <c r="D217" s="54" t="s">
        <v>83</v>
      </c>
      <c r="E217" s="57"/>
    </row>
    <row r="218" spans="1:5" s="52" customFormat="1" x14ac:dyDescent="0.25">
      <c r="A218" s="56">
        <v>231220</v>
      </c>
      <c r="B218" s="54" t="s">
        <v>379</v>
      </c>
      <c r="C218" s="54" t="s">
        <v>48</v>
      </c>
      <c r="D218" s="54" t="s">
        <v>380</v>
      </c>
      <c r="E218" s="57"/>
    </row>
    <row r="219" spans="1:5" s="52" customFormat="1" x14ac:dyDescent="0.25">
      <c r="A219" s="56">
        <v>231220</v>
      </c>
      <c r="B219" s="54" t="s">
        <v>384</v>
      </c>
      <c r="C219" s="54" t="s">
        <v>48</v>
      </c>
      <c r="D219" s="54" t="s">
        <v>382</v>
      </c>
      <c r="E219" s="57"/>
    </row>
    <row r="220" spans="1:5" s="52" customFormat="1" x14ac:dyDescent="0.25">
      <c r="A220" s="56">
        <v>240115</v>
      </c>
      <c r="B220" s="54" t="s">
        <v>384</v>
      </c>
      <c r="C220" s="54" t="s">
        <v>48</v>
      </c>
      <c r="D220" s="54" t="s">
        <v>383</v>
      </c>
      <c r="E220" s="57"/>
    </row>
    <row r="221" spans="1:5" s="52" customFormat="1" x14ac:dyDescent="0.25">
      <c r="A221" s="56">
        <v>240115</v>
      </c>
      <c r="B221" s="54" t="s">
        <v>381</v>
      </c>
      <c r="C221" s="54" t="s">
        <v>48</v>
      </c>
      <c r="D221" s="54" t="s">
        <v>83</v>
      </c>
      <c r="E221" s="57"/>
    </row>
    <row r="222" spans="1:5" s="52" customFormat="1" x14ac:dyDescent="0.25">
      <c r="A222" s="56">
        <v>240115</v>
      </c>
      <c r="B222" s="54" t="s">
        <v>385</v>
      </c>
      <c r="C222" s="54" t="s">
        <v>48</v>
      </c>
      <c r="D222" s="54" t="s">
        <v>386</v>
      </c>
      <c r="E222" s="57"/>
    </row>
    <row r="223" spans="1:5" s="52" customFormat="1" x14ac:dyDescent="0.25">
      <c r="A223" s="56">
        <v>240215</v>
      </c>
      <c r="B223" s="54" t="s">
        <v>385</v>
      </c>
      <c r="C223" s="54" t="s">
        <v>48</v>
      </c>
      <c r="D223" s="54" t="s">
        <v>389</v>
      </c>
      <c r="E223" s="57"/>
    </row>
    <row r="224" spans="1:5" s="52" customFormat="1" x14ac:dyDescent="0.25">
      <c r="A224" s="56">
        <v>240304</v>
      </c>
      <c r="B224" s="54" t="s">
        <v>390</v>
      </c>
      <c r="C224" s="54" t="s">
        <v>48</v>
      </c>
      <c r="D224" s="54" t="s">
        <v>83</v>
      </c>
      <c r="E224" s="57"/>
    </row>
    <row r="225" spans="1:5" s="52" customFormat="1" x14ac:dyDescent="0.25">
      <c r="A225" s="56">
        <v>240304</v>
      </c>
      <c r="B225" s="54" t="s">
        <v>391</v>
      </c>
      <c r="C225" s="54" t="s">
        <v>48</v>
      </c>
      <c r="D225" s="54" t="s">
        <v>392</v>
      </c>
      <c r="E225" s="57"/>
    </row>
    <row r="226" spans="1:5" s="52" customFormat="1" x14ac:dyDescent="0.25">
      <c r="A226" s="56">
        <v>240304</v>
      </c>
      <c r="B226" s="54" t="s">
        <v>391</v>
      </c>
      <c r="C226" s="54" t="s">
        <v>48</v>
      </c>
      <c r="D226" s="54" t="s">
        <v>393</v>
      </c>
      <c r="E226" s="57"/>
    </row>
    <row r="227" spans="1:5" s="52" customFormat="1" x14ac:dyDescent="0.25">
      <c r="A227" s="56">
        <v>240305</v>
      </c>
      <c r="B227" s="54" t="s">
        <v>391</v>
      </c>
      <c r="C227" s="54" t="s">
        <v>48</v>
      </c>
      <c r="D227" s="54" t="s">
        <v>394</v>
      </c>
      <c r="E227" s="57"/>
    </row>
    <row r="228" spans="1:5" s="52" customFormat="1" x14ac:dyDescent="0.25">
      <c r="A228" s="56">
        <v>240305</v>
      </c>
      <c r="B228" s="54" t="s">
        <v>391</v>
      </c>
      <c r="C228" s="54" t="s">
        <v>48</v>
      </c>
      <c r="D228" s="54" t="s">
        <v>399</v>
      </c>
      <c r="E228" s="57"/>
    </row>
    <row r="229" spans="1:5" s="52" customFormat="1" x14ac:dyDescent="0.25">
      <c r="A229" s="56">
        <v>240514</v>
      </c>
      <c r="B229" s="54" t="s">
        <v>391</v>
      </c>
      <c r="C229" s="54" t="s">
        <v>48</v>
      </c>
      <c r="D229" s="54" t="s">
        <v>397</v>
      </c>
      <c r="E229" s="57"/>
    </row>
    <row r="230" spans="1:5" s="52" customFormat="1" x14ac:dyDescent="0.25">
      <c r="A230" s="56">
        <v>240624</v>
      </c>
      <c r="B230" s="54" t="s">
        <v>391</v>
      </c>
      <c r="C230" s="54" t="s">
        <v>48</v>
      </c>
      <c r="D230" s="189" t="s">
        <v>398</v>
      </c>
      <c r="E230" s="57"/>
    </row>
    <row r="231" spans="1:5" s="52" customFormat="1" x14ac:dyDescent="0.25">
      <c r="A231" s="56">
        <v>240704</v>
      </c>
      <c r="B231" s="54" t="s">
        <v>391</v>
      </c>
      <c r="C231" s="54" t="s">
        <v>48</v>
      </c>
      <c r="D231" s="54" t="s">
        <v>400</v>
      </c>
      <c r="E231" s="57"/>
    </row>
    <row r="232" spans="1:5" s="52" customFormat="1" x14ac:dyDescent="0.25">
      <c r="A232" s="56">
        <v>240704</v>
      </c>
      <c r="B232" s="54" t="s">
        <v>402</v>
      </c>
      <c r="C232" s="54" t="s">
        <v>48</v>
      </c>
      <c r="D232" s="54" t="s">
        <v>401</v>
      </c>
      <c r="E232" s="57"/>
    </row>
    <row r="233" spans="1:5" s="52" customFormat="1" x14ac:dyDescent="0.25">
      <c r="A233" s="56">
        <v>240704</v>
      </c>
      <c r="B233" s="54" t="s">
        <v>391</v>
      </c>
      <c r="C233" s="54" t="s">
        <v>48</v>
      </c>
      <c r="D233" s="54" t="s">
        <v>403</v>
      </c>
      <c r="E233" s="57"/>
    </row>
    <row r="234" spans="1:5" s="52" customFormat="1" x14ac:dyDescent="0.25">
      <c r="A234" s="56">
        <v>240710</v>
      </c>
      <c r="B234" s="54" t="s">
        <v>404</v>
      </c>
      <c r="C234" s="54" t="s">
        <v>48</v>
      </c>
      <c r="D234" s="54" t="s">
        <v>426</v>
      </c>
      <c r="E234" s="57"/>
    </row>
    <row r="235" spans="1:5" s="52" customFormat="1" x14ac:dyDescent="0.25">
      <c r="A235" s="56">
        <v>240710</v>
      </c>
      <c r="B235" s="54" t="s">
        <v>404</v>
      </c>
      <c r="C235" s="54" t="s">
        <v>48</v>
      </c>
      <c r="D235" s="54" t="s">
        <v>405</v>
      </c>
      <c r="E235" s="57"/>
    </row>
    <row r="236" spans="1:5" s="52" customFormat="1" x14ac:dyDescent="0.25">
      <c r="A236" s="56">
        <v>240710</v>
      </c>
      <c r="B236" s="54" t="s">
        <v>404</v>
      </c>
      <c r="C236" s="54" t="s">
        <v>48</v>
      </c>
      <c r="D236" s="189" t="s">
        <v>406</v>
      </c>
      <c r="E236" s="57"/>
    </row>
    <row r="237" spans="1:5" s="52" customFormat="1" x14ac:dyDescent="0.25">
      <c r="A237" s="56">
        <v>240711</v>
      </c>
      <c r="B237" s="54" t="s">
        <v>404</v>
      </c>
      <c r="C237" s="54" t="s">
        <v>48</v>
      </c>
      <c r="D237" s="189" t="s">
        <v>407</v>
      </c>
      <c r="E237" s="57"/>
    </row>
    <row r="238" spans="1:5" s="52" customFormat="1" x14ac:dyDescent="0.25">
      <c r="A238" s="56">
        <v>240822</v>
      </c>
      <c r="B238" s="54" t="s">
        <v>404</v>
      </c>
      <c r="C238" s="54" t="s">
        <v>48</v>
      </c>
      <c r="D238" s="189" t="s">
        <v>410</v>
      </c>
      <c r="E238" s="57" t="s">
        <v>408</v>
      </c>
    </row>
    <row r="239" spans="1:5" s="52" customFormat="1" x14ac:dyDescent="0.25">
      <c r="A239" s="56">
        <v>240827</v>
      </c>
      <c r="B239" s="54" t="s">
        <v>404</v>
      </c>
      <c r="C239" s="54" t="s">
        <v>48</v>
      </c>
      <c r="D239" s="189" t="s">
        <v>413</v>
      </c>
      <c r="E239" s="57"/>
    </row>
    <row r="240" spans="1:5" s="52" customFormat="1" x14ac:dyDescent="0.25">
      <c r="A240" s="56">
        <v>240829</v>
      </c>
      <c r="B240" s="54" t="s">
        <v>404</v>
      </c>
      <c r="C240" s="54" t="s">
        <v>48</v>
      </c>
      <c r="D240" s="189" t="s">
        <v>414</v>
      </c>
      <c r="E240" s="57"/>
    </row>
    <row r="241" spans="1:5" s="52" customFormat="1" x14ac:dyDescent="0.25">
      <c r="A241" s="56">
        <v>240829</v>
      </c>
      <c r="B241" s="54" t="s">
        <v>404</v>
      </c>
      <c r="C241" s="54" t="s">
        <v>48</v>
      </c>
      <c r="D241" s="189" t="s">
        <v>416</v>
      </c>
      <c r="E241" s="57"/>
    </row>
    <row r="242" spans="1:5" s="52" customFormat="1" x14ac:dyDescent="0.25">
      <c r="A242" s="56">
        <v>240903</v>
      </c>
      <c r="B242" s="54" t="s">
        <v>404</v>
      </c>
      <c r="C242" s="54" t="s">
        <v>48</v>
      </c>
      <c r="D242" s="54" t="s">
        <v>419</v>
      </c>
      <c r="E242" s="57"/>
    </row>
    <row r="243" spans="1:5" s="52" customFormat="1" x14ac:dyDescent="0.25">
      <c r="A243" s="56">
        <v>240917</v>
      </c>
      <c r="B243" s="54" t="s">
        <v>404</v>
      </c>
      <c r="C243" s="54" t="s">
        <v>48</v>
      </c>
      <c r="D243" s="54" t="s">
        <v>420</v>
      </c>
      <c r="E243" s="57"/>
    </row>
    <row r="244" spans="1:5" s="52" customFormat="1" x14ac:dyDescent="0.25">
      <c r="A244" s="56">
        <v>240923</v>
      </c>
      <c r="B244" s="54" t="s">
        <v>404</v>
      </c>
      <c r="C244" s="54" t="s">
        <v>48</v>
      </c>
      <c r="D244" s="54" t="s">
        <v>83</v>
      </c>
      <c r="E244" s="57"/>
    </row>
    <row r="245" spans="1:5" s="52" customFormat="1" x14ac:dyDescent="0.25">
      <c r="A245" s="56">
        <v>240923</v>
      </c>
      <c r="B245" s="54" t="s">
        <v>404</v>
      </c>
      <c r="C245" s="54" t="s">
        <v>48</v>
      </c>
      <c r="D245" s="189" t="s">
        <v>424</v>
      </c>
      <c r="E245" s="57"/>
    </row>
    <row r="246" spans="1:5" s="52" customFormat="1" x14ac:dyDescent="0.25">
      <c r="A246" s="56">
        <v>240923</v>
      </c>
      <c r="B246" s="54" t="s">
        <v>404</v>
      </c>
      <c r="C246" s="54" t="s">
        <v>48</v>
      </c>
      <c r="D246" s="189" t="s">
        <v>425</v>
      </c>
      <c r="E246" s="57"/>
    </row>
    <row r="247" spans="1:5" s="52" customFormat="1" x14ac:dyDescent="0.25">
      <c r="A247" s="56">
        <v>241003</v>
      </c>
      <c r="B247" s="54" t="s">
        <v>404</v>
      </c>
      <c r="C247" s="54" t="s">
        <v>48</v>
      </c>
      <c r="D247" s="54" t="s">
        <v>83</v>
      </c>
      <c r="E247" s="57"/>
    </row>
    <row r="248" spans="1:5" s="52" customFormat="1" x14ac:dyDescent="0.25">
      <c r="A248" s="56">
        <v>241004</v>
      </c>
      <c r="B248" s="54" t="s">
        <v>404</v>
      </c>
      <c r="C248" s="54" t="s">
        <v>48</v>
      </c>
      <c r="D248" s="54" t="s">
        <v>429</v>
      </c>
      <c r="E248" s="57"/>
    </row>
    <row r="249" spans="1:5" s="52" customFormat="1" x14ac:dyDescent="0.25">
      <c r="A249" s="56">
        <v>241004</v>
      </c>
      <c r="B249" s="54" t="s">
        <v>404</v>
      </c>
      <c r="C249" s="54" t="s">
        <v>48</v>
      </c>
      <c r="D249" s="189" t="s">
        <v>430</v>
      </c>
      <c r="E249" s="57"/>
    </row>
    <row r="250" spans="1:5" s="52" customFormat="1" x14ac:dyDescent="0.25">
      <c r="A250" s="56">
        <v>241008</v>
      </c>
      <c r="B250" s="54" t="s">
        <v>404</v>
      </c>
      <c r="C250" s="54" t="s">
        <v>48</v>
      </c>
      <c r="D250" s="54" t="s">
        <v>83</v>
      </c>
      <c r="E250" s="57"/>
    </row>
    <row r="251" spans="1:5" s="52" customFormat="1" x14ac:dyDescent="0.25">
      <c r="A251" s="56">
        <v>241029</v>
      </c>
      <c r="B251" s="54" t="s">
        <v>404</v>
      </c>
      <c r="C251" s="54" t="s">
        <v>48</v>
      </c>
      <c r="D251" s="189" t="s">
        <v>431</v>
      </c>
      <c r="E251" s="57"/>
    </row>
    <row r="252" spans="1:5" s="52" customFormat="1" x14ac:dyDescent="0.25">
      <c r="A252" s="56">
        <v>241029</v>
      </c>
      <c r="B252" s="54" t="s">
        <v>404</v>
      </c>
      <c r="C252" s="54" t="s">
        <v>48</v>
      </c>
      <c r="D252" s="189" t="s">
        <v>432</v>
      </c>
      <c r="E252" s="57"/>
    </row>
    <row r="253" spans="1:5" s="52" customFormat="1" x14ac:dyDescent="0.25">
      <c r="A253" s="56">
        <v>241104</v>
      </c>
      <c r="B253" s="54" t="s">
        <v>404</v>
      </c>
      <c r="C253" s="54" t="s">
        <v>48</v>
      </c>
      <c r="D253" s="54" t="s">
        <v>433</v>
      </c>
      <c r="E253" s="57"/>
    </row>
    <row r="254" spans="1:5" s="52" customFormat="1" x14ac:dyDescent="0.25">
      <c r="A254" s="56">
        <v>241104</v>
      </c>
      <c r="B254" s="54" t="s">
        <v>404</v>
      </c>
      <c r="C254" s="54" t="s">
        <v>48</v>
      </c>
      <c r="D254" s="54" t="s">
        <v>434</v>
      </c>
      <c r="E254" s="57"/>
    </row>
    <row r="255" spans="1:5" s="52" customFormat="1" x14ac:dyDescent="0.25">
      <c r="A255" s="56">
        <v>241202</v>
      </c>
      <c r="B255" s="54" t="s">
        <v>404</v>
      </c>
      <c r="C255" s="289" t="s">
        <v>48</v>
      </c>
      <c r="D255" s="189" t="s">
        <v>436</v>
      </c>
      <c r="E255" s="57"/>
    </row>
    <row r="256" spans="1:5" s="52" customFormat="1" x14ac:dyDescent="0.25">
      <c r="A256" s="56">
        <v>241202</v>
      </c>
      <c r="B256" s="54" t="s">
        <v>438</v>
      </c>
      <c r="C256" s="289" t="s">
        <v>48</v>
      </c>
      <c r="D256" s="54" t="s">
        <v>437</v>
      </c>
      <c r="E256" s="57"/>
    </row>
    <row r="257" spans="1:5" s="52" customFormat="1" x14ac:dyDescent="0.25">
      <c r="A257" s="56">
        <v>241219</v>
      </c>
      <c r="B257" s="54" t="s">
        <v>443</v>
      </c>
      <c r="C257" s="289" t="s">
        <v>48</v>
      </c>
      <c r="D257" s="54" t="s">
        <v>444</v>
      </c>
      <c r="E257" s="57"/>
    </row>
    <row r="258" spans="1:5" s="52" customFormat="1" x14ac:dyDescent="0.25">
      <c r="A258" s="56">
        <v>241219</v>
      </c>
      <c r="B258" s="54" t="s">
        <v>443</v>
      </c>
      <c r="C258" s="289" t="s">
        <v>48</v>
      </c>
      <c r="D258" s="189" t="s">
        <v>445</v>
      </c>
      <c r="E258" s="57"/>
    </row>
    <row r="259" spans="1:5" s="52" customFormat="1" x14ac:dyDescent="0.25">
      <c r="A259" s="56">
        <v>250108</v>
      </c>
      <c r="B259" s="54" t="s">
        <v>443</v>
      </c>
      <c r="C259" s="289" t="s">
        <v>48</v>
      </c>
      <c r="D259" s="54" t="s">
        <v>448</v>
      </c>
      <c r="E259" s="57"/>
    </row>
    <row r="260" spans="1:5" s="52" customFormat="1" x14ac:dyDescent="0.25">
      <c r="A260" s="56">
        <v>250114</v>
      </c>
      <c r="B260" s="54" t="s">
        <v>443</v>
      </c>
      <c r="C260" s="289" t="s">
        <v>48</v>
      </c>
      <c r="D260" s="54" t="s">
        <v>450</v>
      </c>
      <c r="E260" s="57"/>
    </row>
    <row r="261" spans="1:5" s="52" customFormat="1" x14ac:dyDescent="0.25">
      <c r="A261" s="56">
        <v>250116</v>
      </c>
      <c r="B261" s="54" t="s">
        <v>451</v>
      </c>
      <c r="C261" s="289" t="s">
        <v>48</v>
      </c>
      <c r="D261" s="54" t="s">
        <v>83</v>
      </c>
      <c r="E261" s="57"/>
    </row>
    <row r="262" spans="1:5" s="52" customFormat="1" x14ac:dyDescent="0.25">
      <c r="A262" s="56">
        <v>250124</v>
      </c>
      <c r="B262" s="54" t="s">
        <v>452</v>
      </c>
      <c r="C262" s="289" t="s">
        <v>48</v>
      </c>
      <c r="D262" s="54" t="s">
        <v>453</v>
      </c>
      <c r="E262" s="57"/>
    </row>
    <row r="263" spans="1:5" s="52" customFormat="1" x14ac:dyDescent="0.25">
      <c r="A263" s="56">
        <v>250124</v>
      </c>
      <c r="B263" s="54" t="s">
        <v>452</v>
      </c>
      <c r="C263" s="289" t="s">
        <v>48</v>
      </c>
      <c r="D263" s="54" t="s">
        <v>454</v>
      </c>
      <c r="E263" s="57"/>
    </row>
    <row r="264" spans="1:5" s="52" customFormat="1" x14ac:dyDescent="0.25">
      <c r="A264" s="56">
        <v>250127</v>
      </c>
      <c r="B264" s="54" t="s">
        <v>452</v>
      </c>
      <c r="C264" s="289" t="s">
        <v>48</v>
      </c>
      <c r="D264" s="54" t="s">
        <v>455</v>
      </c>
      <c r="E264" s="57"/>
    </row>
    <row r="265" spans="1:5" s="52" customFormat="1" x14ac:dyDescent="0.25">
      <c r="A265" s="56">
        <v>250127</v>
      </c>
      <c r="B265" s="54" t="s">
        <v>457</v>
      </c>
      <c r="C265" s="289" t="s">
        <v>48</v>
      </c>
      <c r="D265" s="54" t="s">
        <v>83</v>
      </c>
      <c r="E265" s="57"/>
    </row>
    <row r="266" spans="1:5" s="52" customFormat="1" x14ac:dyDescent="0.25">
      <c r="A266" s="56">
        <v>250127</v>
      </c>
      <c r="B266" s="54" t="s">
        <v>458</v>
      </c>
      <c r="C266" s="289" t="s">
        <v>48</v>
      </c>
      <c r="D266" s="54" t="s">
        <v>473</v>
      </c>
      <c r="E266" s="57"/>
    </row>
    <row r="267" spans="1:5" s="52" customFormat="1" x14ac:dyDescent="0.25">
      <c r="A267" s="56">
        <v>250213</v>
      </c>
      <c r="B267" s="54" t="s">
        <v>458</v>
      </c>
      <c r="C267" s="289" t="s">
        <v>48</v>
      </c>
      <c r="D267" s="189" t="s">
        <v>459</v>
      </c>
      <c r="E267" s="57"/>
    </row>
    <row r="268" spans="1:5" s="52" customFormat="1" x14ac:dyDescent="0.25">
      <c r="A268" s="56">
        <v>250213</v>
      </c>
      <c r="B268" s="54" t="s">
        <v>458</v>
      </c>
      <c r="C268" s="289" t="s">
        <v>48</v>
      </c>
      <c r="D268" s="189" t="s">
        <v>460</v>
      </c>
      <c r="E268" s="57"/>
    </row>
    <row r="269" spans="1:5" s="52" customFormat="1" x14ac:dyDescent="0.25">
      <c r="A269" s="56">
        <v>250221</v>
      </c>
      <c r="B269" s="54" t="s">
        <v>458</v>
      </c>
      <c r="C269" s="289" t="s">
        <v>48</v>
      </c>
      <c r="D269" s="189" t="s">
        <v>461</v>
      </c>
      <c r="E269" s="57"/>
    </row>
    <row r="270" spans="1:5" s="52" customFormat="1" x14ac:dyDescent="0.25">
      <c r="A270" s="56">
        <v>250221</v>
      </c>
      <c r="B270" s="54" t="s">
        <v>466</v>
      </c>
      <c r="C270" s="289" t="s">
        <v>48</v>
      </c>
      <c r="D270" s="54" t="s">
        <v>471</v>
      </c>
      <c r="E270" s="57"/>
    </row>
    <row r="271" spans="1:5" s="52" customFormat="1" x14ac:dyDescent="0.25">
      <c r="A271" s="56">
        <v>250221</v>
      </c>
      <c r="B271" s="54" t="s">
        <v>467</v>
      </c>
      <c r="C271" s="289" t="s">
        <v>48</v>
      </c>
      <c r="D271" s="54" t="s">
        <v>468</v>
      </c>
      <c r="E271" s="57"/>
    </row>
    <row r="272" spans="1:5" s="52" customFormat="1" x14ac:dyDescent="0.25">
      <c r="A272" s="56">
        <v>250221</v>
      </c>
      <c r="B272" s="54" t="s">
        <v>467</v>
      </c>
      <c r="C272" s="289" t="s">
        <v>48</v>
      </c>
      <c r="D272" s="189" t="s">
        <v>469</v>
      </c>
      <c r="E272" s="57"/>
    </row>
    <row r="273" spans="1:5" s="52" customFormat="1" x14ac:dyDescent="0.25">
      <c r="A273" s="56">
        <v>250324</v>
      </c>
      <c r="B273" s="54" t="s">
        <v>480</v>
      </c>
      <c r="C273" s="289" t="s">
        <v>48</v>
      </c>
      <c r="D273" s="54" t="s">
        <v>472</v>
      </c>
      <c r="E273" s="57"/>
    </row>
    <row r="274" spans="1:5" s="52" customFormat="1" x14ac:dyDescent="0.25">
      <c r="A274" s="56">
        <v>250324</v>
      </c>
      <c r="B274" s="54" t="s">
        <v>481</v>
      </c>
      <c r="C274" s="289" t="s">
        <v>48</v>
      </c>
      <c r="D274" s="54" t="s">
        <v>474</v>
      </c>
      <c r="E274" s="57"/>
    </row>
    <row r="275" spans="1:5" s="52" customFormat="1" x14ac:dyDescent="0.25">
      <c r="A275" s="56">
        <v>250324</v>
      </c>
      <c r="B275" s="54" t="s">
        <v>481</v>
      </c>
      <c r="C275" s="289" t="s">
        <v>48</v>
      </c>
      <c r="D275" s="54" t="s">
        <v>479</v>
      </c>
      <c r="E275" s="57"/>
    </row>
    <row r="276" spans="1:5" s="52" customFormat="1" x14ac:dyDescent="0.25">
      <c r="A276" s="56">
        <v>250325</v>
      </c>
      <c r="B276" s="54" t="s">
        <v>482</v>
      </c>
      <c r="C276" s="289" t="s">
        <v>48</v>
      </c>
      <c r="D276" s="54" t="s">
        <v>483</v>
      </c>
      <c r="E276" s="57"/>
    </row>
    <row r="277" spans="1:5" s="52" customFormat="1" x14ac:dyDescent="0.25">
      <c r="A277" s="56">
        <v>250325</v>
      </c>
      <c r="B277" s="54" t="s">
        <v>484</v>
      </c>
      <c r="C277" s="289" t="s">
        <v>48</v>
      </c>
      <c r="D277" s="54" t="s">
        <v>485</v>
      </c>
      <c r="E277" s="57"/>
    </row>
    <row r="278" spans="1:5" s="52" customFormat="1" x14ac:dyDescent="0.25">
      <c r="A278" s="56">
        <v>250331</v>
      </c>
      <c r="B278" s="54" t="s">
        <v>484</v>
      </c>
      <c r="C278" s="289" t="s">
        <v>48</v>
      </c>
      <c r="D278" s="189" t="s">
        <v>486</v>
      </c>
      <c r="E278" s="57"/>
    </row>
    <row r="279" spans="1:5" s="52" customFormat="1" x14ac:dyDescent="0.25">
      <c r="A279" s="56">
        <v>250409</v>
      </c>
      <c r="B279" s="54" t="s">
        <v>484</v>
      </c>
      <c r="C279" s="289" t="s">
        <v>48</v>
      </c>
      <c r="D279" s="54" t="s">
        <v>492</v>
      </c>
      <c r="E279" s="57"/>
    </row>
    <row r="280" spans="1:5" s="52" customFormat="1" x14ac:dyDescent="0.25">
      <c r="A280" s="56">
        <v>250523</v>
      </c>
      <c r="B280" s="54" t="s">
        <v>484</v>
      </c>
      <c r="C280" s="289" t="s">
        <v>48</v>
      </c>
      <c r="D280" s="54" t="s">
        <v>493</v>
      </c>
      <c r="E280" s="57"/>
    </row>
    <row r="281" spans="1:5" s="52" customFormat="1" x14ac:dyDescent="0.25">
      <c r="A281" s="56">
        <v>250602</v>
      </c>
      <c r="B281" s="54" t="s">
        <v>484</v>
      </c>
      <c r="C281" s="289" t="s">
        <v>48</v>
      </c>
      <c r="D281" s="189" t="s">
        <v>497</v>
      </c>
      <c r="E281" s="57"/>
    </row>
    <row r="282" spans="1:5" s="52" customFormat="1" x14ac:dyDescent="0.25">
      <c r="A282" s="56">
        <v>250605</v>
      </c>
      <c r="B282" s="54" t="s">
        <v>484</v>
      </c>
      <c r="C282" s="289" t="s">
        <v>48</v>
      </c>
      <c r="D282" s="189" t="s">
        <v>501</v>
      </c>
      <c r="E282" s="57"/>
    </row>
    <row r="283" spans="1:5" s="52" customFormat="1" x14ac:dyDescent="0.25">
      <c r="A283" s="56">
        <v>250610</v>
      </c>
      <c r="B283" s="54" t="s">
        <v>504</v>
      </c>
      <c r="C283" s="289" t="s">
        <v>48</v>
      </c>
      <c r="D283" s="54" t="s">
        <v>505</v>
      </c>
      <c r="E283" s="57"/>
    </row>
    <row r="284" spans="1:5" s="52" customFormat="1" x14ac:dyDescent="0.25">
      <c r="A284" s="56">
        <v>250610</v>
      </c>
      <c r="B284" s="54" t="s">
        <v>506</v>
      </c>
      <c r="C284" s="289" t="s">
        <v>48</v>
      </c>
      <c r="D284" s="54" t="s">
        <v>507</v>
      </c>
      <c r="E284" s="57"/>
    </row>
    <row r="285" spans="1:5" s="52" customFormat="1" x14ac:dyDescent="0.25">
      <c r="A285" s="56">
        <v>250701</v>
      </c>
      <c r="B285" s="54" t="s">
        <v>533</v>
      </c>
      <c r="C285" s="289" t="s">
        <v>48</v>
      </c>
      <c r="D285" s="54" t="s">
        <v>534</v>
      </c>
      <c r="E285" s="57"/>
    </row>
    <row r="286" spans="1:5" s="52" customFormat="1" x14ac:dyDescent="0.25">
      <c r="A286" s="56">
        <v>250701</v>
      </c>
      <c r="B286" s="54" t="s">
        <v>533</v>
      </c>
      <c r="C286" s="289" t="s">
        <v>48</v>
      </c>
      <c r="D286" s="54" t="s">
        <v>548</v>
      </c>
      <c r="E286" s="57"/>
    </row>
    <row r="287" spans="1:5" s="52" customFormat="1" x14ac:dyDescent="0.25">
      <c r="A287" s="56">
        <v>250701</v>
      </c>
      <c r="B287" s="54" t="s">
        <v>533</v>
      </c>
      <c r="C287" s="289" t="s">
        <v>48</v>
      </c>
      <c r="D287" s="189" t="s">
        <v>550</v>
      </c>
      <c r="E287" s="57"/>
    </row>
    <row r="288" spans="1:5" s="52" customFormat="1" x14ac:dyDescent="0.25">
      <c r="A288" s="56">
        <v>250825</v>
      </c>
      <c r="B288" s="54" t="s">
        <v>533</v>
      </c>
      <c r="C288" s="289" t="s">
        <v>48</v>
      </c>
      <c r="D288" s="189" t="s">
        <v>552</v>
      </c>
      <c r="E288" s="57"/>
    </row>
    <row r="289" spans="1:5" s="52" customFormat="1" x14ac:dyDescent="0.25">
      <c r="A289" s="56">
        <v>250825</v>
      </c>
      <c r="B289" s="54" t="s">
        <v>533</v>
      </c>
      <c r="C289" s="289" t="s">
        <v>48</v>
      </c>
      <c r="D289" s="189" t="s">
        <v>554</v>
      </c>
      <c r="E289" s="57"/>
    </row>
    <row r="290" spans="1:5" s="52" customFormat="1" x14ac:dyDescent="0.25">
      <c r="A290" s="56">
        <v>250902</v>
      </c>
      <c r="B290" s="54" t="s">
        <v>559</v>
      </c>
      <c r="C290" s="289" t="s">
        <v>48</v>
      </c>
      <c r="D290" s="54" t="s">
        <v>560</v>
      </c>
      <c r="E290" s="57"/>
    </row>
    <row r="291" spans="1:5" s="52" customFormat="1" x14ac:dyDescent="0.25">
      <c r="A291" s="56">
        <v>250902</v>
      </c>
      <c r="B291" s="54" t="s">
        <v>559</v>
      </c>
      <c r="C291" s="289" t="s">
        <v>48</v>
      </c>
      <c r="D291" s="54" t="s">
        <v>558</v>
      </c>
      <c r="E291" s="57"/>
    </row>
    <row r="292" spans="1:5" s="52" customFormat="1" x14ac:dyDescent="0.25">
      <c r="A292" s="56">
        <v>250902</v>
      </c>
      <c r="B292" s="54" t="s">
        <v>559</v>
      </c>
      <c r="C292" s="289" t="s">
        <v>48</v>
      </c>
      <c r="D292" s="54" t="s">
        <v>564</v>
      </c>
      <c r="E292" s="57"/>
    </row>
    <row r="293" spans="1:5" s="52" customFormat="1" x14ac:dyDescent="0.25">
      <c r="A293" s="56">
        <v>250918</v>
      </c>
      <c r="B293" s="54" t="s">
        <v>559</v>
      </c>
      <c r="C293" s="289" t="s">
        <v>48</v>
      </c>
      <c r="D293" s="54" t="s">
        <v>565</v>
      </c>
      <c r="E293" s="57"/>
    </row>
    <row r="294" spans="1:5" s="52" customFormat="1" x14ac:dyDescent="0.25">
      <c r="A294" s="56">
        <v>251008</v>
      </c>
      <c r="B294" s="54" t="s">
        <v>559</v>
      </c>
      <c r="C294" s="289" t="s">
        <v>48</v>
      </c>
      <c r="D294" s="189" t="s">
        <v>586</v>
      </c>
      <c r="E294" s="57"/>
    </row>
    <row r="295" spans="1:5" s="52" customFormat="1" x14ac:dyDescent="0.25">
      <c r="A295" s="56">
        <v>251008</v>
      </c>
      <c r="B295" s="54" t="s">
        <v>559</v>
      </c>
      <c r="C295" s="289" t="s">
        <v>48</v>
      </c>
      <c r="D295" s="189" t="s">
        <v>587</v>
      </c>
      <c r="E295" s="57"/>
    </row>
    <row r="296" spans="1:5" s="52" customFormat="1" x14ac:dyDescent="0.25">
      <c r="A296" s="56">
        <v>251008</v>
      </c>
      <c r="B296" s="54" t="s">
        <v>592</v>
      </c>
      <c r="C296" s="289" t="s">
        <v>48</v>
      </c>
      <c r="D296" s="54" t="s">
        <v>593</v>
      </c>
      <c r="E296" s="57"/>
    </row>
    <row r="297" spans="1:5" s="52" customFormat="1" x14ac:dyDescent="0.25">
      <c r="A297" s="56">
        <v>251015</v>
      </c>
      <c r="B297" s="54" t="s">
        <v>594</v>
      </c>
      <c r="C297" s="289" t="s">
        <v>48</v>
      </c>
      <c r="D297" s="54" t="s">
        <v>595</v>
      </c>
      <c r="E297" s="57"/>
    </row>
    <row r="298" spans="1:5" s="52" customFormat="1" x14ac:dyDescent="0.25">
      <c r="A298" s="56">
        <v>251030</v>
      </c>
      <c r="B298" s="54" t="s">
        <v>594</v>
      </c>
      <c r="C298" s="289" t="s">
        <v>48</v>
      </c>
      <c r="D298" s="54" t="s">
        <v>600</v>
      </c>
      <c r="E298" s="57"/>
    </row>
    <row r="299" spans="1:5" s="52" customFormat="1" x14ac:dyDescent="0.25">
      <c r="A299" s="56">
        <v>251103</v>
      </c>
      <c r="B299" s="54" t="s">
        <v>601</v>
      </c>
      <c r="C299" s="289" t="s">
        <v>48</v>
      </c>
      <c r="D299" s="54" t="s">
        <v>602</v>
      </c>
      <c r="E299" s="57"/>
    </row>
    <row r="300" spans="1:5" s="52" customFormat="1" x14ac:dyDescent="0.25">
      <c r="A300" s="56"/>
      <c r="B300" s="54"/>
      <c r="C300" s="289"/>
      <c r="D300" s="54"/>
      <c r="E300" s="57"/>
    </row>
    <row r="301" spans="1:5" s="52" customFormat="1" x14ac:dyDescent="0.25">
      <c r="A301" s="56"/>
      <c r="B301" s="54"/>
      <c r="C301" s="289"/>
      <c r="D301" s="54"/>
      <c r="E301" s="57"/>
    </row>
    <row r="302" spans="1:5" s="52" customFormat="1" x14ac:dyDescent="0.25">
      <c r="A302" s="56"/>
      <c r="B302" s="54"/>
      <c r="C302" s="289"/>
      <c r="D302" s="54"/>
      <c r="E302" s="57"/>
    </row>
    <row r="303" spans="1:5" s="52" customFormat="1" x14ac:dyDescent="0.25">
      <c r="A303" s="56"/>
      <c r="B303" s="54"/>
      <c r="C303" s="289"/>
      <c r="D303" s="54"/>
      <c r="E303" s="57"/>
    </row>
    <row r="304" spans="1:5" s="52" customFormat="1" x14ac:dyDescent="0.25">
      <c r="A304" s="56"/>
      <c r="B304" s="54"/>
      <c r="C304" s="289"/>
      <c r="D304" s="54"/>
      <c r="E304" s="57"/>
    </row>
    <row r="305" spans="1:5" s="52" customFormat="1" x14ac:dyDescent="0.25">
      <c r="A305" s="56"/>
      <c r="B305" s="54"/>
      <c r="C305" s="289"/>
      <c r="D305" s="54"/>
      <c r="E305" s="57"/>
    </row>
    <row r="306" spans="1:5" s="52" customFormat="1" x14ac:dyDescent="0.25">
      <c r="A306" s="56"/>
      <c r="B306" s="54"/>
      <c r="C306" s="289"/>
      <c r="D306" s="54"/>
      <c r="E306" s="57"/>
    </row>
    <row r="307" spans="1:5" s="52" customFormat="1" x14ac:dyDescent="0.25">
      <c r="A307" s="56"/>
      <c r="B307" s="54"/>
      <c r="C307" s="289"/>
      <c r="D307" s="54"/>
      <c r="E307" s="57"/>
    </row>
    <row r="308" spans="1:5" s="52" customFormat="1" x14ac:dyDescent="0.25">
      <c r="A308" s="56"/>
      <c r="B308" s="54"/>
      <c r="C308" s="289"/>
      <c r="D308" s="54"/>
      <c r="E308" s="57"/>
    </row>
    <row r="309" spans="1:5" s="52" customFormat="1" x14ac:dyDescent="0.25">
      <c r="A309" s="56"/>
      <c r="B309" s="54"/>
      <c r="C309" s="289"/>
      <c r="D309" s="54"/>
      <c r="E309" s="57"/>
    </row>
    <row r="310" spans="1:5" s="52" customFormat="1" x14ac:dyDescent="0.25">
      <c r="A310" s="56"/>
      <c r="B310" s="54"/>
      <c r="C310" s="289"/>
      <c r="D310" s="54"/>
      <c r="E310" s="57"/>
    </row>
    <row r="311" spans="1:5" s="52" customFormat="1" x14ac:dyDescent="0.25">
      <c r="A311" s="56"/>
      <c r="B311" s="54"/>
      <c r="C311" s="289"/>
      <c r="D311" s="54"/>
      <c r="E311" s="57"/>
    </row>
    <row r="312" spans="1:5" s="52" customFormat="1" x14ac:dyDescent="0.25">
      <c r="A312" s="56"/>
      <c r="B312" s="54"/>
      <c r="C312" s="289"/>
      <c r="D312" s="54"/>
      <c r="E312" s="57"/>
    </row>
    <row r="313" spans="1:5" s="52" customFormat="1" x14ac:dyDescent="0.25">
      <c r="A313" s="56"/>
      <c r="B313" s="54"/>
      <c r="C313" s="289"/>
      <c r="D313" s="54"/>
      <c r="E313" s="57"/>
    </row>
    <row r="314" spans="1:5" s="52" customFormat="1" x14ac:dyDescent="0.25">
      <c r="A314" s="56"/>
      <c r="B314" s="54"/>
      <c r="C314" s="289"/>
      <c r="D314" s="54"/>
      <c r="E314" s="57"/>
    </row>
    <row r="315" spans="1:5" s="52" customFormat="1" x14ac:dyDescent="0.25">
      <c r="A315" s="56"/>
      <c r="B315" s="54"/>
      <c r="C315" s="289"/>
      <c r="D315" s="54"/>
      <c r="E315" s="57"/>
    </row>
    <row r="316" spans="1:5" s="52" customFormat="1" x14ac:dyDescent="0.25">
      <c r="A316" s="56"/>
      <c r="B316" s="54"/>
      <c r="C316" s="289"/>
      <c r="D316" s="54"/>
      <c r="E316" s="57"/>
    </row>
    <row r="317" spans="1:5" s="52" customFormat="1" x14ac:dyDescent="0.25">
      <c r="A317" s="56"/>
      <c r="B317" s="54"/>
      <c r="C317" s="289"/>
      <c r="D317" s="54"/>
      <c r="E317" s="57"/>
    </row>
    <row r="318" spans="1:5" s="52" customFormat="1" x14ac:dyDescent="0.25">
      <c r="A318" s="56"/>
      <c r="B318" s="54"/>
      <c r="C318" s="289"/>
      <c r="D318" s="54"/>
      <c r="E318" s="57"/>
    </row>
    <row r="319" spans="1:5" s="52" customFormat="1" x14ac:dyDescent="0.25">
      <c r="A319" s="56"/>
      <c r="B319" s="54"/>
      <c r="C319" s="54"/>
      <c r="D319" s="54"/>
      <c r="E319" s="57"/>
    </row>
    <row r="320" spans="1:5" s="52" customFormat="1" ht="15.75" thickBot="1" x14ac:dyDescent="0.3">
      <c r="A320" s="58"/>
      <c r="B320" s="59"/>
      <c r="C320" s="59"/>
      <c r="D320" s="59"/>
      <c r="E320" s="60"/>
    </row>
  </sheetData>
  <phoneticPr fontId="2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9031F-90CC-46F9-8225-045B6C129BD8}">
  <dimension ref="B3:J29"/>
  <sheetViews>
    <sheetView workbookViewId="0">
      <selection activeCell="M35" sqref="M35"/>
    </sheetView>
  </sheetViews>
  <sheetFormatPr defaultRowHeight="15" x14ac:dyDescent="0.25"/>
  <cols>
    <col min="2" max="2" width="24" bestFit="1" customWidth="1"/>
    <col min="3" max="3" width="16.7109375" bestFit="1" customWidth="1"/>
    <col min="4" max="4" width="14.7109375" bestFit="1" customWidth="1"/>
    <col min="5" max="5" width="15.7109375" bestFit="1" customWidth="1"/>
    <col min="6" max="6" width="13.7109375" bestFit="1" customWidth="1"/>
    <col min="7" max="7" width="16.140625" bestFit="1" customWidth="1"/>
    <col min="8" max="8" width="13.7109375" bestFit="1" customWidth="1"/>
    <col min="9" max="9" width="16.140625" bestFit="1" customWidth="1"/>
    <col min="10" max="10" width="13.7109375" bestFit="1" customWidth="1"/>
  </cols>
  <sheetData>
    <row r="3" spans="2:10" x14ac:dyDescent="0.25">
      <c r="C3" s="47">
        <f>'Gemensamma Tjänster'!D4</f>
        <v>748728659.98678362</v>
      </c>
      <c r="D3" s="47">
        <f>SUM(D5:D25)</f>
        <v>748728659.9517839</v>
      </c>
      <c r="E3" s="47">
        <f>'Valbara Tjänster'!BN3+'Valbara Tjänster'!BJ3+'Valbara Tjänster'!BF3+'Valbara Tjänster'!BB3+'Valbara Tjänster'!AX3+'Valbara Tjänster'!AT3+'Valbara Tjänster'!AP3+'Valbara Tjänster'!AL3+'Valbara Tjänster'!AH3+'Valbara Tjänster'!AD3+'Valbara Tjänster'!Z3+'Valbara Tjänster'!V3+'Valbara Tjänster'!R3+'Valbara Tjänster'!N3+'Valbara Tjänster'!J3+'Valbara Tjänster'!F3</f>
        <v>5.2391786145496004</v>
      </c>
      <c r="F3" s="47">
        <f>SUM(F5:F25)</f>
        <v>225716940.57103926</v>
      </c>
      <c r="G3" s="47">
        <f>'Gemensamma i utveckling'!B3</f>
        <v>45000000</v>
      </c>
      <c r="H3" s="47">
        <f>SUM(H5:H25)</f>
        <v>44999999.999999993</v>
      </c>
      <c r="I3" s="47">
        <f>'Valbara i utveckling'!F3+'Valbara i utveckling'!J3+'Valbara i utveckling'!N3+'Valbara i utveckling'!R3+'Valbara i utveckling'!V3+'Valbara i utveckling'!Z3+'Valbara i utveckling'!AD3+'Valbara i utveckling'!AH3</f>
        <v>1.4804188552320299</v>
      </c>
      <c r="J3" s="47">
        <f>SUM(J5:J25)</f>
        <v>10063573.866531393</v>
      </c>
    </row>
    <row r="4" spans="2:10" x14ac:dyDescent="0.25">
      <c r="C4" s="47"/>
      <c r="D4" s="49"/>
      <c r="E4" s="49"/>
      <c r="F4" s="49"/>
      <c r="G4" s="49"/>
      <c r="H4" s="49"/>
      <c r="I4" s="49"/>
    </row>
    <row r="5" spans="2:10" x14ac:dyDescent="0.25">
      <c r="B5" s="22" t="s">
        <v>7</v>
      </c>
      <c r="C5" s="47"/>
      <c r="D5" s="48">
        <f>SLL!$D$7</f>
        <v>170636165.26188719</v>
      </c>
      <c r="E5" s="48"/>
      <c r="F5" s="48">
        <f>SLL!$D$58</f>
        <v>30550535.422692016</v>
      </c>
      <c r="G5" s="48"/>
      <c r="H5" s="48">
        <f>SLL!$D$110</f>
        <v>10542283.747739177</v>
      </c>
      <c r="I5" s="48"/>
      <c r="J5" s="48">
        <f>SLL!$D$134</f>
        <v>508140.11272500001</v>
      </c>
    </row>
    <row r="6" spans="2:10" x14ac:dyDescent="0.25">
      <c r="B6" s="21" t="s">
        <v>26</v>
      </c>
      <c r="C6" s="47"/>
      <c r="D6" s="48">
        <f>Uppsala!$D$7</f>
        <v>29275513.961460397</v>
      </c>
      <c r="E6" s="48"/>
      <c r="F6" s="48">
        <f>Uppsala!$D$58</f>
        <v>12926390.440829126</v>
      </c>
      <c r="G6" s="48"/>
      <c r="H6" s="48">
        <f>Uppsala!$D$110</f>
        <v>1737827.5345369112</v>
      </c>
      <c r="I6" s="48"/>
      <c r="J6" s="48">
        <f>Uppsala!$D$134</f>
        <v>606308.50299798837</v>
      </c>
    </row>
    <row r="7" spans="2:10" x14ac:dyDescent="0.25">
      <c r="B7" s="22" t="s">
        <v>8</v>
      </c>
      <c r="C7" s="47"/>
      <c r="D7" s="48">
        <f>Sörmland!$D$7</f>
        <v>21383441.980895869</v>
      </c>
      <c r="E7" s="48"/>
      <c r="F7" s="48">
        <f>Sörmland!$D$58</f>
        <v>4533693.5356294066</v>
      </c>
      <c r="G7" s="48"/>
      <c r="H7" s="48">
        <f>Sörmland!$D$110</f>
        <v>1278365.2360566419</v>
      </c>
      <c r="I7" s="48"/>
      <c r="J7" s="48">
        <f>Sörmland!$D$134</f>
        <v>61617.451275000007</v>
      </c>
    </row>
    <row r="8" spans="2:10" x14ac:dyDescent="0.25">
      <c r="B8" s="21" t="s">
        <v>9</v>
      </c>
      <c r="C8" s="47"/>
      <c r="D8" s="48">
        <f>Östergötland!$D$7</f>
        <v>33642047.997722484</v>
      </c>
      <c r="E8" s="48"/>
      <c r="F8" s="48">
        <f>Östergötland!$D$58</f>
        <v>13421743.020065496</v>
      </c>
      <c r="G8" s="48"/>
      <c r="H8" s="48">
        <f>Östergötland!$D$110</f>
        <v>2005711.7785654699</v>
      </c>
      <c r="I8" s="48"/>
      <c r="J8" s="48">
        <f>Östergötland!$D$134</f>
        <v>699770.30616649683</v>
      </c>
    </row>
    <row r="9" spans="2:10" x14ac:dyDescent="0.25">
      <c r="B9" s="22" t="s">
        <v>10</v>
      </c>
      <c r="C9" s="47"/>
      <c r="D9" s="48">
        <f>Jönköping!$D$7</f>
        <v>26412182.540611695</v>
      </c>
      <c r="E9" s="48"/>
      <c r="F9" s="48">
        <f>Jönköping!$D$58</f>
        <v>11178886.456679558</v>
      </c>
      <c r="G9" s="48"/>
      <c r="H9" s="48">
        <f>Jönköping!$D$110</f>
        <v>1569196.9234056473</v>
      </c>
      <c r="I9" s="48"/>
      <c r="J9" s="48">
        <f>Jönköping!$D$134</f>
        <v>547475.17727221223</v>
      </c>
    </row>
    <row r="10" spans="2:10" x14ac:dyDescent="0.25">
      <c r="B10" s="21" t="s">
        <v>11</v>
      </c>
      <c r="C10" s="47"/>
      <c r="D10" s="48">
        <f>Kronoberg!$D$7</f>
        <v>14452179.817342078</v>
      </c>
      <c r="E10" s="48"/>
      <c r="F10" s="48">
        <f>Kronoberg!$D$58</f>
        <v>5921534.3981836541</v>
      </c>
      <c r="G10" s="48"/>
      <c r="H10" s="48">
        <f>Kronoberg!$D$110</f>
        <v>861920.90732169221</v>
      </c>
      <c r="I10" s="48"/>
      <c r="J10" s="48">
        <f>Kronoberg!$D$134</f>
        <v>300714.52122557175</v>
      </c>
    </row>
    <row r="11" spans="2:10" x14ac:dyDescent="0.25">
      <c r="B11" s="22" t="s">
        <v>12</v>
      </c>
      <c r="C11" s="47"/>
      <c r="D11" s="48">
        <f>Kalmar!$D$7</f>
        <v>17442678.027416416</v>
      </c>
      <c r="E11" s="48"/>
      <c r="F11" s="48">
        <f>Kalmar!$D$58</f>
        <v>7332513.3319533709</v>
      </c>
      <c r="G11" s="48"/>
      <c r="H11" s="48">
        <f>Kalmar!$D$110</f>
        <v>1043069.0772168832</v>
      </c>
      <c r="I11" s="48"/>
      <c r="J11" s="48">
        <f>Kalmar!$D$134</f>
        <v>363915.08257428231</v>
      </c>
    </row>
    <row r="12" spans="2:10" x14ac:dyDescent="0.25">
      <c r="B12" s="21" t="s">
        <v>13</v>
      </c>
      <c r="C12" s="47"/>
      <c r="D12" s="48">
        <f>Gotland!$D$7</f>
        <v>4289170.3342456575</v>
      </c>
      <c r="E12" s="48"/>
      <c r="F12" s="48">
        <f>Gotland!$D$58</f>
        <v>1262370.7665150936</v>
      </c>
      <c r="G12" s="48"/>
      <c r="H12" s="48">
        <f>Gotland!$D$110</f>
        <v>258909.79088086181</v>
      </c>
      <c r="I12" s="48"/>
      <c r="J12" s="48">
        <f>Gotland!$D$134</f>
        <v>0</v>
      </c>
    </row>
    <row r="13" spans="2:10" x14ac:dyDescent="0.25">
      <c r="B13" s="22" t="s">
        <v>14</v>
      </c>
      <c r="C13" s="47"/>
      <c r="D13" s="48">
        <f>Blekinge!$D$7</f>
        <v>11088266.581629286</v>
      </c>
      <c r="E13" s="48"/>
      <c r="F13" s="48">
        <f>Blekinge!$D$58</f>
        <v>2878350.8742173072</v>
      </c>
      <c r="G13" s="48"/>
      <c r="H13" s="48">
        <f>Blekinge!$D$110</f>
        <v>665671.04534486844</v>
      </c>
      <c r="I13" s="48"/>
      <c r="J13" s="48">
        <f>Blekinge!$D$134</f>
        <v>232245.14917109036</v>
      </c>
    </row>
    <row r="14" spans="2:10" x14ac:dyDescent="0.25">
      <c r="B14" s="21" t="s">
        <v>15</v>
      </c>
      <c r="C14" s="47"/>
      <c r="D14" s="48">
        <f>Skåne!$D$7</f>
        <v>102257991.74803294</v>
      </c>
      <c r="E14" s="48"/>
      <c r="F14" s="48">
        <f>Skåne!$D$58</f>
        <v>39834026.697851472</v>
      </c>
      <c r="G14" s="48"/>
      <c r="H14" s="48">
        <f>Skåne!$D$110</f>
        <v>6077894.2929644343</v>
      </c>
      <c r="I14" s="48"/>
      <c r="J14" s="48">
        <f>Skåne!$D$134</f>
        <v>2120509.0360875577</v>
      </c>
    </row>
    <row r="15" spans="2:10" x14ac:dyDescent="0.25">
      <c r="B15" s="22" t="s">
        <v>16</v>
      </c>
      <c r="C15" s="47"/>
      <c r="D15" s="48">
        <f>Halland!$D$7</f>
        <v>24986037.082218748</v>
      </c>
      <c r="E15" s="48"/>
      <c r="F15" s="48">
        <f>Halland!$D$58</f>
        <v>6556080.5618220661</v>
      </c>
      <c r="G15" s="48"/>
      <c r="H15" s="48">
        <f>Halland!$D$110</f>
        <v>1468216.2917229563</v>
      </c>
      <c r="I15" s="48"/>
      <c r="J15" s="48">
        <f>Halland!$D$134</f>
        <v>70768.308825</v>
      </c>
    </row>
    <row r="16" spans="2:10" x14ac:dyDescent="0.25">
      <c r="B16" s="21" t="s">
        <v>17</v>
      </c>
      <c r="C16" s="47"/>
      <c r="D16" s="48">
        <f>VGR!$D$7</f>
        <v>125845872.89143451</v>
      </c>
      <c r="E16" s="48"/>
      <c r="F16" s="48">
        <f>VGR!$D$58</f>
        <v>35429151.320465267</v>
      </c>
      <c r="G16" s="48"/>
      <c r="H16" s="48">
        <f>VGR!$D$110</f>
        <v>7540310.0752533944</v>
      </c>
      <c r="I16" s="48"/>
      <c r="J16" s="48">
        <f>VGR!$D$134</f>
        <v>2630729.4728678558</v>
      </c>
    </row>
    <row r="17" spans="2:10" x14ac:dyDescent="0.25">
      <c r="B17" s="22" t="s">
        <v>18</v>
      </c>
      <c r="C17" s="47"/>
      <c r="D17" s="48">
        <f>Värmland!$D$7</f>
        <v>20567896.174666636</v>
      </c>
      <c r="E17" s="48"/>
      <c r="F17" s="48">
        <f>Värmland!$D$58</f>
        <v>10518113.469334835</v>
      </c>
      <c r="G17" s="48"/>
      <c r="H17" s="48">
        <f>Värmland!$D$110</f>
        <v>1201774.7493824435</v>
      </c>
      <c r="I17" s="48"/>
      <c r="J17" s="48">
        <f>Värmland!$D$134</f>
        <v>419285.70859767072</v>
      </c>
    </row>
    <row r="18" spans="2:10" x14ac:dyDescent="0.25">
      <c r="B18" s="21" t="s">
        <v>19</v>
      </c>
      <c r="C18" s="47"/>
      <c r="D18" s="48">
        <f>Örebro!$D$7</f>
        <v>22036092.201062821</v>
      </c>
      <c r="E18" s="48"/>
      <c r="F18" s="48">
        <f>Örebro!$D$58</f>
        <v>8391074.6981262323</v>
      </c>
      <c r="G18" s="48"/>
      <c r="H18" s="48">
        <f>Örebro!$D$110</f>
        <v>1308458.2959731743</v>
      </c>
      <c r="I18" s="48"/>
      <c r="J18" s="48">
        <f>Örebro!$D$134</f>
        <v>63067.942575000001</v>
      </c>
    </row>
    <row r="19" spans="2:10" x14ac:dyDescent="0.25">
      <c r="B19" s="22" t="s">
        <v>20</v>
      </c>
      <c r="C19" s="47"/>
      <c r="D19" s="48">
        <f>Västmanland!$D$7</f>
        <v>19942860.501900401</v>
      </c>
      <c r="E19" s="48"/>
      <c r="F19" s="48">
        <f>Västmanland!$D$58</f>
        <v>4712613.6418787735</v>
      </c>
      <c r="G19" s="48"/>
      <c r="H19" s="48">
        <f>Västmanland!$D$110</f>
        <v>1192906.3772412206</v>
      </c>
      <c r="I19" s="48"/>
      <c r="J19" s="48">
        <f>Västmanland!$D$134</f>
        <v>416191.63319023576</v>
      </c>
    </row>
    <row r="20" spans="2:10" x14ac:dyDescent="0.25">
      <c r="B20" s="21" t="s">
        <v>21</v>
      </c>
      <c r="C20" s="47"/>
      <c r="D20" s="48">
        <f>Dalarna!$D$7</f>
        <v>20338903.039916076</v>
      </c>
      <c r="E20" s="48"/>
      <c r="F20" s="48">
        <f>Dalarna!$D$58</f>
        <v>8676558.2679805215</v>
      </c>
      <c r="G20" s="48"/>
      <c r="H20" s="48">
        <f>Dalarna!$D$110</f>
        <v>1214440.8215554343</v>
      </c>
      <c r="I20" s="48"/>
      <c r="J20" s="48">
        <f>Dalarna!$D$134</f>
        <v>423704.75888053828</v>
      </c>
    </row>
    <row r="21" spans="2:10" x14ac:dyDescent="0.25">
      <c r="B21" s="22" t="s">
        <v>22</v>
      </c>
      <c r="C21" s="47"/>
      <c r="D21" s="48">
        <f>Gävleborg!$D$7</f>
        <v>19958741.238933925</v>
      </c>
      <c r="E21" s="48"/>
      <c r="F21" s="48">
        <f>Gävleborg!$D$58</f>
        <v>3812838.4432099895</v>
      </c>
      <c r="G21" s="48"/>
      <c r="H21" s="48">
        <f>Gävleborg!$D$110</f>
        <v>1205419.6927648888</v>
      </c>
      <c r="I21" s="48"/>
      <c r="J21" s="48">
        <f>Gävleborg!$D$134</f>
        <v>58101.462000000007</v>
      </c>
    </row>
    <row r="22" spans="2:10" x14ac:dyDescent="0.25">
      <c r="B22" s="21" t="s">
        <v>23</v>
      </c>
      <c r="C22" s="47"/>
      <c r="D22" s="48">
        <f>Västernorrland!$D$7</f>
        <v>17177422.899061225</v>
      </c>
      <c r="E22" s="48"/>
      <c r="F22" s="48">
        <f>Västernorrland!$D$58</f>
        <v>6056970.7989050085</v>
      </c>
      <c r="G22" s="48"/>
      <c r="H22" s="48">
        <f>Västernorrland!$D$110</f>
        <v>1024190.9013047776</v>
      </c>
      <c r="I22" s="48"/>
      <c r="J22" s="48">
        <f>Västernorrland!$D$134</f>
        <v>49366.199250000005</v>
      </c>
    </row>
    <row r="23" spans="2:10" x14ac:dyDescent="0.25">
      <c r="B23" s="22" t="s">
        <v>24</v>
      </c>
      <c r="C23" s="47"/>
      <c r="D23" s="48">
        <f>Jämtland!$D$7</f>
        <v>9386595.1659904402</v>
      </c>
      <c r="E23" s="48"/>
      <c r="F23" s="48">
        <f>Jämtland!$D$58</f>
        <v>2534243.0638341019</v>
      </c>
      <c r="G23" s="48"/>
      <c r="H23" s="48">
        <f>Jämtland!$D$110</f>
        <v>562865.82035082544</v>
      </c>
      <c r="I23" s="48"/>
      <c r="J23" s="48">
        <f>Jämtland!$D$134</f>
        <v>27130.241250000003</v>
      </c>
    </row>
    <row r="24" spans="2:10" x14ac:dyDescent="0.25">
      <c r="B24" s="21" t="s">
        <v>25</v>
      </c>
      <c r="C24" s="47"/>
      <c r="D24" s="48">
        <f>Västerbotten!$D$7</f>
        <v>19894863.574984029</v>
      </c>
      <c r="E24" s="48"/>
      <c r="F24" s="48">
        <f>Västerbotten!$D$59</f>
        <v>4656533.0533220759</v>
      </c>
      <c r="G24" s="48"/>
      <c r="H24" s="48">
        <f>Västerbotten!$D$110</f>
        <v>1185735.301203581</v>
      </c>
      <c r="I24" s="48"/>
      <c r="J24" s="48">
        <f>Västerbotten!$D$133</f>
        <v>413689.72532489366</v>
      </c>
    </row>
    <row r="25" spans="2:10" x14ac:dyDescent="0.25">
      <c r="B25" s="22" t="s">
        <v>27</v>
      </c>
      <c r="C25" s="47"/>
      <c r="D25" s="48">
        <f>Norrbotten!$D$7</f>
        <v>17713736.930370916</v>
      </c>
      <c r="E25" s="48"/>
      <c r="F25" s="48">
        <f>Norrbotten!$D$58</f>
        <v>4532718.3075439055</v>
      </c>
      <c r="G25" s="48"/>
      <c r="H25" s="48">
        <f>Norrbotten!$D$110</f>
        <v>1054831.3392147159</v>
      </c>
      <c r="I25" s="48"/>
      <c r="J25" s="48">
        <f>Norrbotten!$D$134</f>
        <v>50843.074275000006</v>
      </c>
    </row>
    <row r="28" spans="2:10" x14ac:dyDescent="0.25">
      <c r="B28" s="50">
        <f>C3+E3+G3+I3</f>
        <v>793728666.70638108</v>
      </c>
    </row>
    <row r="29" spans="2:10" x14ac:dyDescent="0.25">
      <c r="B29" s="50">
        <f>D3+F3+H3+J3</f>
        <v>1029509174.3893545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73E3-32B3-455A-B5AF-A1D76110F4B2}">
  <sheetPr>
    <tabColor rgb="FFE7DAC5"/>
  </sheetPr>
  <dimension ref="A1:K165"/>
  <sheetViews>
    <sheetView showZeros="0" workbookViewId="0">
      <selection activeCell="B187" sqref="B187"/>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Tjänster'!B11</f>
        <v>Region Sörmland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21383441.980895869</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Tjänster'!E11</f>
        <v>1512101.9412578749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Tjänster'!F11</f>
        <v>190794.43699001285</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Tjänster'!G11</f>
        <v>34413.283983398556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Tjänster'!H11</f>
        <v>335225.81766582222</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Tjänster'!I11</f>
        <v>2368591.9856006913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Tjänster'!J11</f>
        <v>1860652.05495193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Tjänster'!K11</f>
        <v>1866715.3658692115</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Tjänster'!L11</f>
        <v>119407.88229917311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Tjänster'!M11</f>
        <v>124756.26859327854</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Tjänster'!N11</f>
        <v>87046.319976062092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Tjänster'!O11</f>
        <v>289448.08218103449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Tjänster'!P11</f>
        <v>798810.58806061407</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Tjänster'!Q11</f>
        <v>424768.97857762402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Tjänster'!R11</f>
        <v>400599.11568939366</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Tjänster'!S11</f>
        <v>97664.269359244892</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Tjänster'!T11</f>
        <v>287593.41853331705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Tjänster'!U11</f>
        <v>215113.16318051639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Tjänster'!V11</f>
        <v>976480.41052327352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Tjänster'!W11</f>
        <v>578929.00323551788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Tjänster'!X11</f>
        <v>832045.31997473293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Tjänster'!Y11</f>
        <v>305029.57515142136</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Tjänster'!Z11</f>
        <v>247191.88929735054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Tjänster'!AA11</f>
        <v>1079824.5873036534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Tjänster'!AB11</f>
        <v>108722.70135876059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Tjänster'!AC11</f>
        <v>2404854.2554720398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Tjänster'!AD11</f>
        <v>695802.56906638329</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Tjänster'!AE11</f>
        <v>181337.41982602072</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Tjänster'!AF11</f>
        <v>550602.92951874202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Tjänster'!AG11</f>
        <v>934624.76830772893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Tjänster'!AH11</f>
        <v>453779.25062666793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Tjänster'!AI11</f>
        <v>175516.5189713607</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Tjänster'!AJ11</f>
        <v>89404.793381036332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Tjänster'!AK11</f>
        <v>576621.88306405547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Tjänster'!AL11</f>
        <v>178971.13304792985</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Tjänster'!AM11</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Tjänster'!AN11</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Tjänster'!AO11</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Tjänster'!AP11</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Tjänster'!AQ11</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Tjänster'!AR11</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Tjänster'!AS11</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Tjänster'!AT11</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Tjänster'!AU11</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Tjänster'!AV11</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Tjänster'!AW11</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Tjänster'!AX11</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Tjänster'!AY11</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Tjänster'!AZ11</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4533693.5356294066</v>
      </c>
      <c r="E58" s="87"/>
      <c r="F58" s="87" t="s">
        <v>39</v>
      </c>
      <c r="G58" s="87"/>
      <c r="H58" s="87"/>
      <c r="I58" s="87"/>
      <c r="J58" s="99"/>
    </row>
    <row r="59" spans="3:10" ht="30" hidden="1" outlineLevel="1" x14ac:dyDescent="0.25">
      <c r="C59" s="84" t="str">
        <f>'Valbara Tjänster'!F1</f>
        <v>Legitimerings-tjänst IdP för medarbetare Bas (valbar)</v>
      </c>
      <c r="D59" s="91">
        <f>'Valbara Tjänster'!F7</f>
        <v>47942.941347600005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Tjänster'!J7</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Tjänster'!N7</f>
        <v>47942.941347600005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Tjänster'!R7</f>
        <v>47942.941347600005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Tjänster'!V7</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Tjänster'!Z7</f>
        <v>353577.67101999995</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Tjänster'!AD7</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Tjänster'!AH7</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Tjänster'!AL7</f>
        <v>1062508.284</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Tjänster'!AP7</f>
        <v>1557619.5659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Tjänster'!AT7</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Tjänster'!AX7</f>
        <v>146026.49892000001</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Tjänster'!BB7</f>
        <v>238191.39968158226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Tjänster'!BF7</f>
        <v>0</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Tjänster'!BJ7</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Tjänster'!BN7</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Tjänster'!BR7</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Tjänster'!BV7</f>
        <v>258654.826113352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Tjänster'!BZ7</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Tjänster'!CD7</f>
        <v>135560.22013948651</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Tjänster'!CH7</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Tjänster'!CL7</f>
        <v>415505.49167920003</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Tjänster'!CP7</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Tjänster'!CT7</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Tjänster'!CX7</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Tjänster'!DB7</f>
        <v>169094.75413298522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Tjänster'!DF7</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Tjänster'!DJ7</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Tjänster'!DN7</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Tjänster'!DR7</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Tjänster'!DV7</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Tjänster'!DZ7</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Tjänster'!ED7</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Tjänster'!EH7</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Tjänster'!EL7</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Tjänster'!EP7</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Tjänster'!ET7</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Tjänster'!EX7</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Tjänster'!FB7</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Tjänster'!FF7</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Tjänster'!FJ7</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Tjänster'!FN7</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Tjänster'!FR7</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Tjänster'!FV7</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Tjänster'!FZ7</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Tjänster'!GD7</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Tjänster'!GH7</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Tjänster'!GL7</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Tjänster'!GP7</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1278365.2360566419</v>
      </c>
      <c r="E110" s="87"/>
      <c r="F110" s="70" t="s">
        <v>39</v>
      </c>
      <c r="G110" s="88"/>
      <c r="H110" s="101"/>
      <c r="I110" s="87"/>
      <c r="J110" s="99"/>
    </row>
    <row r="111" spans="3:10" ht="14.25" hidden="1" customHeight="1" outlineLevel="1" x14ac:dyDescent="0.25">
      <c r="C111" s="84" t="str">
        <f>'Gemensamma i utveckling'!C1</f>
        <v>Utvecklingsram 2025</v>
      </c>
      <c r="D111" s="91">
        <f>'Gemensamma i utveckling'!C10</f>
        <v>1278365.2360566419</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utveckling'!D10</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utveckling'!E10</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utveckling'!F10</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utveckling'!G10</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utveckling'!H10</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utveckling'!I10</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utveckling'!J10</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utveckling'!K10</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utveckling'!L10</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utveckling'!M10</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utveckling'!N10</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utveckling'!O10</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utveckling'!P10</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utveckling'!Q10</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utveckling'!R10</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utveckling'!S10</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utveckling'!T10</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utveckling'!U10</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utveckling'!V10</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utveckling'!W10</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61617.451275000007</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utveckling'!F10</f>
        <v>61617.451275000007</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utveckling'!J10</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utveckling'!N10</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utveckling'!R10</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utveckling'!V10</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utveckling'!Z10</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utveckling'!AD10</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utveckling'!AH10</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utveckling'!AL10</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utveckling'!AP10</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utveckling'!AT10</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utveckling'!AX10</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utveckling'!BB10</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utveckling'!BF10</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utveckling'!BJ10</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utveckling'!BN10</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utveckling'!BR10</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utveckling'!BV10</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utveckling'!BZ10</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utveckling'!CD10</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utveckling'!CH10</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utveckling'!CL10</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utveckling'!CP10</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utveckling'!CT10</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utveckling'!CX10</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utveckling'!DB10</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utveckling'!DF10</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utveckling'!DJ10</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utveckling'!DN10</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8"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8FECB-70E1-4710-8825-E13512438CE8}">
  <sheetPr>
    <tabColor rgb="FFE7DAC5"/>
  </sheetPr>
  <dimension ref="A1:K165"/>
  <sheetViews>
    <sheetView showZeros="0" workbookViewId="0">
      <selection activeCell="B184" sqref="B184"/>
    </sheetView>
  </sheetViews>
  <sheetFormatPr defaultRowHeight="15" outlineLevelRow="1" x14ac:dyDescent="0.25"/>
  <cols>
    <col min="1" max="1" width="21" customWidth="1"/>
    <col min="3" max="3" width="44.85546875" bestFit="1" customWidth="1"/>
    <col min="4" max="4" width="26"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Tjänster'!B12</f>
        <v>Region Östergötland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33642047.997722484</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Tjänster'!E12</f>
        <v>2372436.7562810136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Tjänster'!F12</f>
        <v>299350.01262712717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Tjänster'!G12</f>
        <v>53993.277568729696</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Tjänster'!H12</f>
        <v>525957.9594370235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Tjänster'!I12</f>
        <v>3716240.640890352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Tjänster'!J12</f>
        <v>2919300.0851157201</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Tjänster'!K12</f>
        <v>2928813.2146822046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Tjänster'!L12</f>
        <v>187346.92498349442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Tjänster'!M12</f>
        <v>195738.36201873157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Tjänster'!N12</f>
        <v>136572.72924232643</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Tjänster'!O12</f>
        <v>454134.24218613846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Tjänster'!P12</f>
        <v>1253306.7703391411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Tjänster'!Q12</f>
        <v>666448.14758136566</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Tjänster'!R12</f>
        <v>628526.45093794412</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Tjänster'!S12</f>
        <v>153231.93237253273</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Tjänster'!T12</f>
        <v>451224.33770924655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Tjänster'!U12</f>
        <v>337505.27075231011</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Tjänster'!V12</f>
        <v>1532064.7070835994</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Tjänster'!W12</f>
        <v>908320.00745301577</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Tjänster'!X12</f>
        <v>1305450.9396089788</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Tjänster'!Y12</f>
        <v>478581.0771726268</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Tjänster'!Z12</f>
        <v>387835.7060607521</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Tjänster'!AA12</f>
        <v>1694208.2219166134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Tjänster'!AB12</f>
        <v>170582.23781600085</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Tjänster'!AC12</f>
        <v>3773134.914723109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Tjänster'!AD12</f>
        <v>1091690.6756925634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Tjänster'!AE12</f>
        <v>284512.27284751198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Tjänster'!AF12</f>
        <v>863877.35672081634</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Tjänster'!AG12</f>
        <v>1558546.0499245997</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Tjänster'!AH12</f>
        <v>711964.28233456239</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Tjänster'!AI12</f>
        <v>275379.47646291432</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Tjänster'!AJ12</f>
        <v>140273.09417276067</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Tjänster'!AK12</f>
        <v>904700.21400748822</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Tjänster'!AL12</f>
        <v>280799.6489991658</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Tjänster'!AM12</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Tjänster'!AN12</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Tjänster'!AO12</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Tjänster'!AP12</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Tjänster'!AQ12</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Tjänster'!AR12</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Tjänster'!AS12</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Tjänster'!AT12</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Tjänster'!AU12</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Tjänster'!AV12</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Tjänster'!AW12</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Tjänster'!AX12</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Tjänster'!AY12</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Tjänster'!AZ12</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13421743.020065496</v>
      </c>
      <c r="E58" s="87"/>
      <c r="F58" s="87" t="s">
        <v>39</v>
      </c>
      <c r="G58" s="87"/>
      <c r="H58" s="87"/>
      <c r="I58" s="87"/>
      <c r="J58" s="99"/>
    </row>
    <row r="59" spans="3:10" ht="30" hidden="1" outlineLevel="1" x14ac:dyDescent="0.25">
      <c r="C59" s="84" t="str">
        <f>'Valbara Tjänster'!F1</f>
        <v>Legitimerings-tjänst IdP för medarbetare Bas (valbar)</v>
      </c>
      <c r="D59" s="91">
        <f>'Valbara Tjänster'!F8</f>
        <v>75220.851950400014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Tjänster'!J8</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Tjänster'!N8</f>
        <v>75220.851950400014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Tjänster'!R8</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Tjänster'!V8</f>
        <v>362842.67311144061</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Tjänster'!Z8</f>
        <v>554751.39607999998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Tjänster'!AD8</f>
        <v>184622.05902706174</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Tjänster'!AH8</f>
        <v>10706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Tjänster'!AL8</f>
        <v>1784791.2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Tjänster'!AP8</f>
        <v>2557139.4927999997</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Tjänster'!AT8</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Tjänster'!AX8</f>
        <v>46183.59936</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Tjänster'!BB8</f>
        <v>373714.24254936265</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Tjänster'!BF8</f>
        <v>589952.72889033938</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Tjänster'!BJ8</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Tjänster'!BN8</f>
        <v>65577.538730358719</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Tjänster'!BR8</f>
        <v>235334.00166987072</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Tjänster'!BV8</f>
        <v>405820.66586748697</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Tjänster'!BZ8</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Tjänster'!CD8</f>
        <v>212689.39624594816</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Tjänster'!CH8</f>
        <v>398236.15002017067</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Tjänster'!CL8</f>
        <v>651914.0502368001</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Tjänster'!CP8</f>
        <v>4201215.3920000009</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Tjänster'!CT8</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Tjänster'!CX8</f>
        <v>370506.78474679403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Tjänster'!DB8</f>
        <v>265303.94482906081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Tjänster'!DF8</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Tjänster'!DJ8</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Tjänster'!DN8</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Tjänster'!DR8</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Tjänster'!DV8</f>
        <v>0</v>
      </c>
      <c r="E89" s="92"/>
      <c r="F89" s="71">
        <f>'Valbara Tjänster'!DV27</f>
        <v>0</v>
      </c>
      <c r="G89" s="92"/>
      <c r="H89" s="71">
        <f>'Valbara Tjänster'!DV28</f>
        <v>0</v>
      </c>
      <c r="I89" s="92"/>
      <c r="J89" s="161">
        <f>'Valbara Tjänster'!DV29</f>
        <v>0</v>
      </c>
    </row>
    <row r="90" spans="3:10" s="67" customFormat="1" ht="17.25" hidden="1" customHeight="1" outlineLevel="1" x14ac:dyDescent="0.25">
      <c r="C90" s="84">
        <f>'Valbara Tjänster'!DZ1</f>
        <v>0</v>
      </c>
      <c r="D90" s="91">
        <f>'Valbara Tjänster'!DZ8</f>
        <v>0</v>
      </c>
      <c r="E90" s="92"/>
      <c r="F90" s="71">
        <f>'Valbara Tjänster'!DZ27</f>
        <v>0</v>
      </c>
      <c r="G90" s="92"/>
      <c r="H90" s="71">
        <f>'Valbara Tjänster'!DZ28</f>
        <v>0</v>
      </c>
      <c r="I90" s="92"/>
      <c r="J90" s="161">
        <f>'Valbara Tjänster'!DZ29</f>
        <v>0</v>
      </c>
    </row>
    <row r="91" spans="3:10" s="67" customFormat="1" ht="17.25" hidden="1" customHeight="1" outlineLevel="1" x14ac:dyDescent="0.25">
      <c r="C91" s="84">
        <f>'Valbara Tjänster'!ED1</f>
        <v>0</v>
      </c>
      <c r="D91" s="91">
        <f>'Valbara Tjänster'!ED8</f>
        <v>0</v>
      </c>
      <c r="E91" s="92"/>
      <c r="F91" s="71">
        <f>'Valbara Tjänster'!ED27</f>
        <v>0</v>
      </c>
      <c r="G91" s="92"/>
      <c r="H91" s="71">
        <f>'Valbara Tjänster'!ED28</f>
        <v>0</v>
      </c>
      <c r="I91" s="92"/>
      <c r="J91" s="161">
        <f>'Valbara Tjänster'!ED29</f>
        <v>0</v>
      </c>
    </row>
    <row r="92" spans="3:10" s="67" customFormat="1" ht="17.25" hidden="1" customHeight="1" outlineLevel="1" x14ac:dyDescent="0.25">
      <c r="C92" s="84">
        <f>'Valbara Tjänster'!EH1</f>
        <v>0</v>
      </c>
      <c r="D92" s="91">
        <f>'Valbara Tjänster'!EH8</f>
        <v>0</v>
      </c>
      <c r="E92" s="92"/>
      <c r="F92" s="71">
        <f>'Valbara Tjänster'!EH27</f>
        <v>0</v>
      </c>
      <c r="G92" s="92"/>
      <c r="H92" s="71">
        <f>'Valbara Tjänster'!EH28</f>
        <v>0</v>
      </c>
      <c r="I92" s="92"/>
      <c r="J92" s="161">
        <f>'Valbara Tjänster'!EH29</f>
        <v>0</v>
      </c>
    </row>
    <row r="93" spans="3:10" s="67" customFormat="1" ht="17.25" hidden="1" customHeight="1" outlineLevel="1" x14ac:dyDescent="0.25">
      <c r="C93" s="84">
        <f>'Valbara Tjänster'!EL1</f>
        <v>0</v>
      </c>
      <c r="D93" s="91">
        <f>'Valbara Tjänster'!EL8</f>
        <v>0</v>
      </c>
      <c r="E93" s="92"/>
      <c r="F93" s="71">
        <f>'Valbara Tjänster'!EL27</f>
        <v>0</v>
      </c>
      <c r="G93" s="92"/>
      <c r="H93" s="71">
        <f>'Valbara Tjänster'!EL28</f>
        <v>0</v>
      </c>
      <c r="I93" s="92"/>
      <c r="J93" s="161">
        <f>'Valbara Tjänster'!EL29</f>
        <v>0</v>
      </c>
    </row>
    <row r="94" spans="3:10" s="67" customFormat="1" ht="17.25" hidden="1" customHeight="1" outlineLevel="1" x14ac:dyDescent="0.25">
      <c r="C94" s="84">
        <f>'Valbara Tjänster'!EP1</f>
        <v>0</v>
      </c>
      <c r="D94" s="91">
        <f>'Valbara Tjänster'!EP8</f>
        <v>0</v>
      </c>
      <c r="E94" s="92"/>
      <c r="F94" s="71">
        <f>'Valbara Tjänster'!EP27</f>
        <v>0</v>
      </c>
      <c r="G94" s="92"/>
      <c r="H94" s="71">
        <f>'Valbara Tjänster'!EP28</f>
        <v>0</v>
      </c>
      <c r="I94" s="92"/>
      <c r="J94" s="161">
        <f>'Valbara Tjänster'!EP29</f>
        <v>0</v>
      </c>
    </row>
    <row r="95" spans="3:10" s="67" customFormat="1" ht="17.25" hidden="1" customHeight="1" outlineLevel="1" x14ac:dyDescent="0.25">
      <c r="C95" s="84">
        <f>'Valbara Tjänster'!ET1</f>
        <v>0</v>
      </c>
      <c r="D95" s="91">
        <f>'Valbara Tjänster'!ET8</f>
        <v>0</v>
      </c>
      <c r="E95" s="92"/>
      <c r="F95" s="71">
        <f>'Valbara Tjänster'!ET27</f>
        <v>0</v>
      </c>
      <c r="G95" s="92"/>
      <c r="H95" s="71">
        <f>'Valbara Tjänster'!ET28</f>
        <v>0</v>
      </c>
      <c r="I95" s="92"/>
      <c r="J95" s="161">
        <f>'Valbara Tjänster'!ET29</f>
        <v>0</v>
      </c>
    </row>
    <row r="96" spans="3:10" s="67" customFormat="1" ht="17.25" hidden="1" customHeight="1" outlineLevel="1" x14ac:dyDescent="0.25">
      <c r="C96" s="84">
        <f>'Valbara Tjänster'!EX1</f>
        <v>0</v>
      </c>
      <c r="D96" s="91">
        <f>'Valbara Tjänster'!EX8</f>
        <v>0</v>
      </c>
      <c r="E96" s="92"/>
      <c r="F96" s="71">
        <f>'Valbara Tjänster'!EX27</f>
        <v>0</v>
      </c>
      <c r="G96" s="92"/>
      <c r="H96" s="71">
        <f>'Valbara Tjänster'!EX28</f>
        <v>0</v>
      </c>
      <c r="I96" s="92"/>
      <c r="J96" s="161">
        <f>'Valbara Tjänster'!EX29</f>
        <v>0</v>
      </c>
    </row>
    <row r="97" spans="3:10" s="67" customFormat="1" ht="17.25" hidden="1" customHeight="1" outlineLevel="1" x14ac:dyDescent="0.25">
      <c r="C97" s="84">
        <f>'Valbara Tjänster'!FB1</f>
        <v>0</v>
      </c>
      <c r="D97" s="91">
        <f>'Valbara Tjänster'!FB8</f>
        <v>0</v>
      </c>
      <c r="E97" s="92"/>
      <c r="F97" s="71">
        <f>'Valbara Tjänster'!FB27</f>
        <v>0</v>
      </c>
      <c r="G97" s="92"/>
      <c r="H97" s="71">
        <f>'Valbara Tjänster'!FB28</f>
        <v>0</v>
      </c>
      <c r="I97" s="92"/>
      <c r="J97" s="161">
        <f>'Valbara Tjänster'!FB29</f>
        <v>0</v>
      </c>
    </row>
    <row r="98" spans="3:10" s="67" customFormat="1" ht="17.25" hidden="1" customHeight="1" outlineLevel="1" x14ac:dyDescent="0.25">
      <c r="C98" s="84">
        <f>'Valbara Tjänster'!FF1</f>
        <v>0</v>
      </c>
      <c r="D98" s="91">
        <f>'Valbara Tjänster'!FF8</f>
        <v>0</v>
      </c>
      <c r="E98" s="92"/>
      <c r="F98" s="71">
        <f>'Valbara Tjänster'!FF27</f>
        <v>0</v>
      </c>
      <c r="G98" s="92"/>
      <c r="H98" s="71">
        <f>'Valbara Tjänster'!FF28</f>
        <v>0</v>
      </c>
      <c r="I98" s="92"/>
      <c r="J98" s="161">
        <f>'Valbara Tjänster'!FF29</f>
        <v>0</v>
      </c>
    </row>
    <row r="99" spans="3:10" s="67" customFormat="1" ht="17.25" hidden="1" customHeight="1" outlineLevel="1" x14ac:dyDescent="0.25">
      <c r="C99" s="84">
        <f>'Valbara Tjänster'!FJ1</f>
        <v>0</v>
      </c>
      <c r="D99" s="91">
        <f>'Valbara Tjänster'!FJ8</f>
        <v>0</v>
      </c>
      <c r="E99" s="92"/>
      <c r="F99" s="71">
        <f>'Valbara Tjänster'!FJ27</f>
        <v>0</v>
      </c>
      <c r="G99" s="92"/>
      <c r="H99" s="71">
        <f>'Valbara Tjänster'!FJ28</f>
        <v>0</v>
      </c>
      <c r="I99" s="92"/>
      <c r="J99" s="161">
        <f>'Valbara Tjänster'!FJ29</f>
        <v>0</v>
      </c>
    </row>
    <row r="100" spans="3:10" s="67" customFormat="1" ht="17.25" hidden="1" customHeight="1" outlineLevel="1" x14ac:dyDescent="0.25">
      <c r="C100" s="84">
        <f>'Valbara Tjänster'!FN1</f>
        <v>0</v>
      </c>
      <c r="D100" s="91">
        <f>'Valbara Tjänster'!FN8</f>
        <v>0</v>
      </c>
      <c r="E100" s="92"/>
      <c r="F100" s="71">
        <f>'Valbara Tjänster'!FN27</f>
        <v>0</v>
      </c>
      <c r="G100" s="92"/>
      <c r="H100" s="71">
        <f>'Valbara Tjänster'!FN28</f>
        <v>0</v>
      </c>
      <c r="I100" s="92"/>
      <c r="J100" s="161">
        <f>'Valbara Tjänster'!FN29</f>
        <v>0</v>
      </c>
    </row>
    <row r="101" spans="3:10" s="67" customFormat="1" ht="17.25" hidden="1" customHeight="1" outlineLevel="1" x14ac:dyDescent="0.25">
      <c r="C101" s="84">
        <f>'Valbara Tjänster'!FR1</f>
        <v>0</v>
      </c>
      <c r="D101" s="91">
        <f>'Valbara Tjänster'!FR8</f>
        <v>0</v>
      </c>
      <c r="E101" s="92"/>
      <c r="F101" s="71">
        <f>'Valbara Tjänster'!FR27</f>
        <v>0</v>
      </c>
      <c r="G101" s="92"/>
      <c r="H101" s="71">
        <f>'Valbara Tjänster'!FR28</f>
        <v>0</v>
      </c>
      <c r="I101" s="92"/>
      <c r="J101" s="161">
        <f>'Valbara Tjänster'!FR29</f>
        <v>0</v>
      </c>
    </row>
    <row r="102" spans="3:10" s="67" customFormat="1" ht="17.25" hidden="1" customHeight="1" outlineLevel="1" x14ac:dyDescent="0.25">
      <c r="C102" s="84">
        <f>'Valbara Tjänster'!FV1</f>
        <v>0</v>
      </c>
      <c r="D102" s="91">
        <f>'Valbara Tjänster'!FV8</f>
        <v>0</v>
      </c>
      <c r="E102" s="92"/>
      <c r="F102" s="71">
        <f>'Valbara Tjänster'!FV27</f>
        <v>0</v>
      </c>
      <c r="G102" s="92"/>
      <c r="H102" s="71">
        <f>'Valbara Tjänster'!FV28</f>
        <v>0</v>
      </c>
      <c r="I102" s="92"/>
      <c r="J102" s="161">
        <f>'Valbara Tjänster'!FV29</f>
        <v>0</v>
      </c>
    </row>
    <row r="103" spans="3:10" s="67" customFormat="1" ht="17.25" hidden="1" customHeight="1" outlineLevel="1" x14ac:dyDescent="0.25">
      <c r="C103" s="84">
        <f>'Valbara Tjänster'!FZ1</f>
        <v>0</v>
      </c>
      <c r="D103" s="91">
        <f>'Valbara Tjänster'!FZ8</f>
        <v>0</v>
      </c>
      <c r="E103" s="92"/>
      <c r="F103" s="71">
        <f>'Valbara Tjänster'!FZ27</f>
        <v>0</v>
      </c>
      <c r="G103" s="92"/>
      <c r="H103" s="71">
        <f>'Valbara Tjänster'!FZ28</f>
        <v>0</v>
      </c>
      <c r="I103" s="92"/>
      <c r="J103" s="161">
        <f>'Valbara Tjänster'!FZ29</f>
        <v>0</v>
      </c>
    </row>
    <row r="104" spans="3:10" s="67" customFormat="1" ht="17.25" hidden="1" customHeight="1" outlineLevel="1" x14ac:dyDescent="0.25">
      <c r="C104" s="84">
        <f>'Valbara Tjänster'!GD1</f>
        <v>0</v>
      </c>
      <c r="D104" s="91">
        <f>'Valbara Tjänster'!GD8</f>
        <v>0</v>
      </c>
      <c r="E104" s="92"/>
      <c r="F104" s="71">
        <f>'Valbara Tjänster'!GD27</f>
        <v>0</v>
      </c>
      <c r="G104" s="92"/>
      <c r="H104" s="71">
        <f>'Valbara Tjänster'!GD28</f>
        <v>0</v>
      </c>
      <c r="I104" s="92"/>
      <c r="J104" s="161">
        <f>'Valbara Tjänster'!GD29</f>
        <v>0</v>
      </c>
    </row>
    <row r="105" spans="3:10" s="67" customFormat="1" ht="17.25" hidden="1" customHeight="1" outlineLevel="1" x14ac:dyDescent="0.25">
      <c r="C105" s="84">
        <f>'Valbara Tjänster'!GH1</f>
        <v>0</v>
      </c>
      <c r="D105" s="91">
        <f>'Valbara Tjänster'!GH8</f>
        <v>0</v>
      </c>
      <c r="E105" s="92"/>
      <c r="F105" s="71">
        <f>'Valbara Tjänster'!GH27</f>
        <v>0</v>
      </c>
      <c r="G105" s="92"/>
      <c r="H105" s="71">
        <f>'Valbara Tjänster'!GH28</f>
        <v>0</v>
      </c>
      <c r="I105" s="92"/>
      <c r="J105" s="161">
        <f>'Valbara Tjänster'!GH29</f>
        <v>0</v>
      </c>
    </row>
    <row r="106" spans="3:10" s="67" customFormat="1" ht="17.25" hidden="1" customHeight="1" outlineLevel="1" x14ac:dyDescent="0.25">
      <c r="C106" s="84">
        <f>'Valbara Tjänster'!GL1</f>
        <v>0</v>
      </c>
      <c r="D106" s="91">
        <f>'Valbara Tjänster'!GL8</f>
        <v>0</v>
      </c>
      <c r="E106" s="92"/>
      <c r="F106" s="71">
        <f>'Valbara Tjänster'!GL27</f>
        <v>0</v>
      </c>
      <c r="G106" s="92"/>
      <c r="H106" s="71">
        <f>'Valbara Tjänster'!GL28</f>
        <v>0</v>
      </c>
      <c r="I106" s="92"/>
      <c r="J106" s="161">
        <f>'Valbara Tjänster'!GL29</f>
        <v>0</v>
      </c>
    </row>
    <row r="107" spans="3:10" s="67" customFormat="1" ht="17.25" hidden="1" customHeight="1" outlineLevel="1" thickBot="1" x14ac:dyDescent="0.3">
      <c r="C107" s="94">
        <f>'Valbara Tjänster'!GP1</f>
        <v>0</v>
      </c>
      <c r="D107" s="95">
        <f>'Valbara Tjänster'!GP8</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2005711.7785654699</v>
      </c>
      <c r="E110" s="87"/>
      <c r="F110" s="70" t="s">
        <v>39</v>
      </c>
      <c r="G110" s="88"/>
      <c r="H110" s="101"/>
      <c r="I110" s="87"/>
      <c r="J110" s="99"/>
    </row>
    <row r="111" spans="3:10" ht="16.5" hidden="1" customHeight="1" outlineLevel="1" x14ac:dyDescent="0.25">
      <c r="C111" s="84" t="str">
        <f>'Gemensamma i utveckling'!C1</f>
        <v>Utvecklingsram 2025</v>
      </c>
      <c r="D111" s="91">
        <f>'Gemensamma i utveckling'!C11</f>
        <v>2005711.7785654699</v>
      </c>
      <c r="E111" s="92"/>
      <c r="F111" s="71" t="str">
        <f>'Gemensamma i utveckling'!C30</f>
        <v>Engång helår</v>
      </c>
      <c r="G111" s="92"/>
      <c r="H111" s="92" t="str">
        <f>'Gemensamma i utveckling'!C31</f>
        <v>Faktureras i januari för helår 2025</v>
      </c>
      <c r="I111" s="92"/>
      <c r="J111" s="93" t="str">
        <f>'Gemensamma i utveckling'!C32</f>
        <v>Januari</v>
      </c>
    </row>
    <row r="112" spans="3:10" ht="16.5" hidden="1" customHeight="1" outlineLevel="1" x14ac:dyDescent="0.25">
      <c r="C112" s="84" t="str">
        <f>'Gemensamma i utveckling'!D1</f>
        <v>Utveckling ny 1177-app</v>
      </c>
      <c r="D112" s="91">
        <f>'Gemensamma i utveckling'!D11</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6.5" hidden="1" customHeight="1" outlineLevel="1" x14ac:dyDescent="0.25">
      <c r="C113" s="84" t="str">
        <f>'Gemensamma i utveckling'!E1</f>
        <v>Förenklad utgivning SITHS eID</v>
      </c>
      <c r="D113" s="91">
        <f>'Gemensamma i utveckling'!E11</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6.5" hidden="1" customHeight="1" outlineLevel="1" x14ac:dyDescent="0.25">
      <c r="C114" s="84">
        <f>'Gemensamma i utveckling'!F1</f>
        <v>0</v>
      </c>
      <c r="D114" s="91">
        <f>'Gemensamma i utveckling'!F11</f>
        <v>0</v>
      </c>
      <c r="E114" s="92"/>
      <c r="F114" s="71" t="str">
        <f>'Gemensamma i utveckling'!F30</f>
        <v xml:space="preserve"> -</v>
      </c>
      <c r="G114" s="92"/>
      <c r="H114" s="92" t="str">
        <f>'Gemensamma i utveckling'!F31</f>
        <v xml:space="preserve"> -</v>
      </c>
      <c r="I114" s="92"/>
      <c r="J114" s="93" t="str">
        <f>'Gemensamma i utveckling'!F32</f>
        <v xml:space="preserve"> -</v>
      </c>
    </row>
    <row r="115" spans="3:10" ht="16.5" hidden="1" customHeight="1" outlineLevel="1" x14ac:dyDescent="0.25">
      <c r="C115" s="84">
        <f>'Gemensamma i utveckling'!G1</f>
        <v>0</v>
      </c>
      <c r="D115" s="91">
        <f>'Gemensamma i utveckling'!G11</f>
        <v>0</v>
      </c>
      <c r="E115" s="92"/>
      <c r="F115" s="71">
        <f>'Gemensamma i utveckling'!G30</f>
        <v>0</v>
      </c>
      <c r="G115" s="92"/>
      <c r="H115" s="92">
        <f>'Gemensamma i utveckling'!G31</f>
        <v>0</v>
      </c>
      <c r="I115" s="92"/>
      <c r="J115" s="93">
        <f>'Gemensamma i utveckling'!G32</f>
        <v>0</v>
      </c>
    </row>
    <row r="116" spans="3:10" ht="16.5" hidden="1" customHeight="1" outlineLevel="1" x14ac:dyDescent="0.25">
      <c r="C116" s="84">
        <f>'Gemensamma i utveckling'!H1</f>
        <v>0</v>
      </c>
      <c r="D116" s="91">
        <f>'Gemensamma i utveckling'!H11</f>
        <v>0</v>
      </c>
      <c r="E116" s="92"/>
      <c r="F116" s="71">
        <f>'Gemensamma i utveckling'!H30</f>
        <v>0</v>
      </c>
      <c r="G116" s="92"/>
      <c r="H116" s="92">
        <f>'Gemensamma i utveckling'!H31</f>
        <v>0</v>
      </c>
      <c r="I116" s="92"/>
      <c r="J116" s="93">
        <f>'Gemensamma i utveckling'!H32</f>
        <v>0</v>
      </c>
    </row>
    <row r="117" spans="3:10" s="67" customFormat="1" ht="16.5" hidden="1" customHeight="1" outlineLevel="1" x14ac:dyDescent="0.25">
      <c r="C117" s="84">
        <f>'Gemensamma i utveckling'!I1</f>
        <v>0</v>
      </c>
      <c r="D117" s="91">
        <f>'Gemensamma i utveckling'!I11</f>
        <v>0</v>
      </c>
      <c r="E117" s="92"/>
      <c r="F117" s="71">
        <f>'Gemensamma i utveckling'!I30</f>
        <v>0</v>
      </c>
      <c r="G117" s="92"/>
      <c r="H117" s="67">
        <f>'Gemensamma i utveckling'!I31</f>
        <v>0</v>
      </c>
      <c r="I117" s="92"/>
      <c r="J117" s="93">
        <f>'Gemensamma i utveckling'!I32</f>
        <v>0</v>
      </c>
    </row>
    <row r="118" spans="3:10" s="67" customFormat="1" ht="16.5" hidden="1" customHeight="1" outlineLevel="1" x14ac:dyDescent="0.25">
      <c r="C118" s="84">
        <f>'Gemensamma i utveckling'!J1</f>
        <v>0</v>
      </c>
      <c r="D118" s="91">
        <f>'Gemensamma i utveckling'!J11</f>
        <v>0</v>
      </c>
      <c r="E118" s="92"/>
      <c r="F118" s="71">
        <f>'Gemensamma i utveckling'!J30</f>
        <v>0</v>
      </c>
      <c r="G118" s="92"/>
      <c r="H118" s="92">
        <f>'Gemensamma i utveckling'!J31</f>
        <v>0</v>
      </c>
      <c r="I118" s="92"/>
      <c r="J118" s="93">
        <f>'Gemensamma i utveckling'!J32</f>
        <v>0</v>
      </c>
    </row>
    <row r="119" spans="3:10" s="67" customFormat="1" ht="16.5" hidden="1" customHeight="1" outlineLevel="1" x14ac:dyDescent="0.25">
      <c r="C119" s="84">
        <f>'Gemensamma i utveckling'!K1</f>
        <v>0</v>
      </c>
      <c r="D119" s="91">
        <f>'Gemensamma i utveckling'!K11</f>
        <v>0</v>
      </c>
      <c r="E119" s="92"/>
      <c r="F119" s="71">
        <f>'Gemensamma i utveckling'!K30</f>
        <v>0</v>
      </c>
      <c r="G119" s="92"/>
      <c r="H119" s="92">
        <f>'Gemensamma i utveckling'!K31</f>
        <v>0</v>
      </c>
      <c r="I119" s="92"/>
      <c r="J119" s="93">
        <f>'Gemensamma i utveckling'!K32</f>
        <v>0</v>
      </c>
    </row>
    <row r="120" spans="3:10" s="67" customFormat="1" ht="16.5" hidden="1" customHeight="1" outlineLevel="1" x14ac:dyDescent="0.25">
      <c r="C120" s="84">
        <f>'Gemensamma i utveckling'!L1</f>
        <v>0</v>
      </c>
      <c r="D120" s="91">
        <f>'Gemensamma i utveckling'!L11</f>
        <v>0</v>
      </c>
      <c r="E120" s="92"/>
      <c r="F120" s="71">
        <f>'Gemensamma i utveckling'!L30</f>
        <v>0</v>
      </c>
      <c r="G120" s="92"/>
      <c r="H120" s="92">
        <f>'Gemensamma i utveckling'!L31</f>
        <v>0</v>
      </c>
      <c r="I120" s="92"/>
      <c r="J120" s="93">
        <f>'Gemensamma i utveckling'!L32</f>
        <v>0</v>
      </c>
    </row>
    <row r="121" spans="3:10" s="67" customFormat="1" ht="16.5" hidden="1" customHeight="1" outlineLevel="1" x14ac:dyDescent="0.25">
      <c r="C121" s="84">
        <f>'Gemensamma i utveckling'!M1</f>
        <v>0</v>
      </c>
      <c r="D121" s="91">
        <f>'Gemensamma i utveckling'!M11</f>
        <v>0</v>
      </c>
      <c r="E121" s="92"/>
      <c r="F121" s="71">
        <f>'Gemensamma i utveckling'!M30</f>
        <v>0</v>
      </c>
      <c r="G121" s="92"/>
      <c r="H121" s="92">
        <f>'Gemensamma i utveckling'!M31</f>
        <v>0</v>
      </c>
      <c r="I121" s="92"/>
      <c r="J121" s="93">
        <f>'Gemensamma i utveckling'!M32</f>
        <v>0</v>
      </c>
    </row>
    <row r="122" spans="3:10" s="67" customFormat="1" ht="16.5" hidden="1" customHeight="1" outlineLevel="1" x14ac:dyDescent="0.25">
      <c r="C122" s="84">
        <f>'Gemensamma i utveckling'!N1</f>
        <v>0</v>
      </c>
      <c r="D122" s="91">
        <f>'Gemensamma i utveckling'!N11</f>
        <v>0</v>
      </c>
      <c r="E122" s="92"/>
      <c r="F122" s="71">
        <f>'Gemensamma i utveckling'!N30</f>
        <v>0</v>
      </c>
      <c r="G122" s="92"/>
      <c r="H122" s="92">
        <f>'Gemensamma i utveckling'!N31</f>
        <v>0</v>
      </c>
      <c r="I122" s="92"/>
      <c r="J122" s="93">
        <f>'Gemensamma i utveckling'!N32</f>
        <v>0</v>
      </c>
    </row>
    <row r="123" spans="3:10" s="67" customFormat="1" ht="16.5" hidden="1" customHeight="1" outlineLevel="1" x14ac:dyDescent="0.25">
      <c r="C123" s="84">
        <f>'Gemensamma i utveckling'!O1</f>
        <v>0</v>
      </c>
      <c r="D123" s="91">
        <f>'Gemensamma i utveckling'!O11</f>
        <v>0</v>
      </c>
      <c r="E123" s="92"/>
      <c r="F123" s="71">
        <f>'Gemensamma i utveckling'!O30</f>
        <v>0</v>
      </c>
      <c r="G123" s="92"/>
      <c r="H123" s="92">
        <f>'Gemensamma i utveckling'!O31</f>
        <v>0</v>
      </c>
      <c r="I123" s="92"/>
      <c r="J123" s="93">
        <f>'Gemensamma i utveckling'!O32</f>
        <v>0</v>
      </c>
    </row>
    <row r="124" spans="3:10" s="67" customFormat="1" ht="16.5" hidden="1" customHeight="1" outlineLevel="1" x14ac:dyDescent="0.25">
      <c r="C124" s="84">
        <f>'Gemensamma i utveckling'!P1</f>
        <v>0</v>
      </c>
      <c r="D124" s="91">
        <f>'Gemensamma i utveckling'!P11</f>
        <v>0</v>
      </c>
      <c r="E124" s="92"/>
      <c r="F124" s="71">
        <f>'Gemensamma i utveckling'!P30</f>
        <v>0</v>
      </c>
      <c r="G124" s="92"/>
      <c r="H124" s="92">
        <f>'Gemensamma i utveckling'!P31</f>
        <v>0</v>
      </c>
      <c r="I124" s="92"/>
      <c r="J124" s="93">
        <f>'Gemensamma i utveckling'!P32</f>
        <v>0</v>
      </c>
    </row>
    <row r="125" spans="3:10" s="67" customFormat="1" ht="16.5" hidden="1" customHeight="1" outlineLevel="1" x14ac:dyDescent="0.25">
      <c r="C125" s="84">
        <f>'Gemensamma i utveckling'!Q1</f>
        <v>0</v>
      </c>
      <c r="D125" s="91">
        <f>'Gemensamma i utveckling'!Q11</f>
        <v>0</v>
      </c>
      <c r="E125" s="92"/>
      <c r="F125" s="71">
        <f>'Gemensamma i utveckling'!Q30</f>
        <v>0</v>
      </c>
      <c r="G125" s="92"/>
      <c r="H125" s="92">
        <f>'Gemensamma i utveckling'!Q31</f>
        <v>0</v>
      </c>
      <c r="I125" s="92"/>
      <c r="J125" s="93">
        <f>'Gemensamma i utveckling'!Q32</f>
        <v>0</v>
      </c>
    </row>
    <row r="126" spans="3:10" s="67" customFormat="1" ht="16.5" hidden="1" customHeight="1" outlineLevel="1" x14ac:dyDescent="0.25">
      <c r="C126" s="84">
        <f>'Gemensamma i utveckling'!R1</f>
        <v>0</v>
      </c>
      <c r="D126" s="91">
        <f>'Gemensamma i utveckling'!R11</f>
        <v>0</v>
      </c>
      <c r="E126" s="92"/>
      <c r="F126" s="71">
        <f>'Gemensamma i utveckling'!R30</f>
        <v>0</v>
      </c>
      <c r="G126" s="92"/>
      <c r="H126" s="92">
        <f>'Gemensamma i utveckling'!R31</f>
        <v>0</v>
      </c>
      <c r="I126" s="92"/>
      <c r="J126" s="93">
        <f>'Gemensamma i utveckling'!R32</f>
        <v>0</v>
      </c>
    </row>
    <row r="127" spans="3:10" s="67" customFormat="1" ht="16.5" hidden="1" customHeight="1" outlineLevel="1" x14ac:dyDescent="0.25">
      <c r="C127" s="84">
        <f>'Gemensamma i utveckling'!S1</f>
        <v>0</v>
      </c>
      <c r="D127" s="91">
        <f>'Gemensamma i utveckling'!S11</f>
        <v>0</v>
      </c>
      <c r="E127" s="92"/>
      <c r="F127" s="71">
        <f>'Gemensamma i utveckling'!S30</f>
        <v>0</v>
      </c>
      <c r="G127" s="92"/>
      <c r="H127" s="92">
        <f>'Gemensamma i utveckling'!S31</f>
        <v>0</v>
      </c>
      <c r="I127" s="92"/>
      <c r="J127" s="93">
        <f>'Gemensamma i utveckling'!S32</f>
        <v>0</v>
      </c>
    </row>
    <row r="128" spans="3:10" s="67" customFormat="1" ht="16.5" hidden="1" customHeight="1" outlineLevel="1" x14ac:dyDescent="0.25">
      <c r="C128" s="84">
        <f>'Gemensamma i utveckling'!T1</f>
        <v>0</v>
      </c>
      <c r="D128" s="91">
        <f>'Gemensamma i utveckling'!T11</f>
        <v>0</v>
      </c>
      <c r="E128" s="92"/>
      <c r="F128" s="71">
        <f>'Gemensamma i utveckling'!T30</f>
        <v>0</v>
      </c>
      <c r="G128" s="92"/>
      <c r="H128" s="92">
        <f>'Gemensamma i utveckling'!T31</f>
        <v>0</v>
      </c>
      <c r="I128" s="92"/>
      <c r="J128" s="93">
        <f>'Gemensamma i utveckling'!T32</f>
        <v>0</v>
      </c>
    </row>
    <row r="129" spans="3:10" s="67" customFormat="1" ht="16.5" hidden="1" customHeight="1" outlineLevel="1" x14ac:dyDescent="0.25">
      <c r="C129" s="84">
        <f>'Gemensamma i utveckling'!U1</f>
        <v>0</v>
      </c>
      <c r="D129" s="91">
        <f>'Gemensamma i utveckling'!U11</f>
        <v>0</v>
      </c>
      <c r="E129" s="92"/>
      <c r="F129" s="71">
        <f>'Gemensamma i utveckling'!U30</f>
        <v>0</v>
      </c>
      <c r="G129" s="92"/>
      <c r="H129" s="92">
        <f>'Gemensamma i utveckling'!U31</f>
        <v>0</v>
      </c>
      <c r="I129" s="92"/>
      <c r="J129" s="93">
        <f>'Gemensamma i utveckling'!U32</f>
        <v>0</v>
      </c>
    </row>
    <row r="130" spans="3:10" s="67" customFormat="1" ht="16.5" hidden="1" customHeight="1" outlineLevel="1" x14ac:dyDescent="0.25">
      <c r="C130" s="84">
        <f>'Gemensamma i utveckling'!V1</f>
        <v>0</v>
      </c>
      <c r="D130" s="91">
        <f>'Gemensamma i utveckling'!V11</f>
        <v>0</v>
      </c>
      <c r="E130" s="92"/>
      <c r="F130" s="71">
        <f>'Gemensamma i utveckling'!V30</f>
        <v>0</v>
      </c>
      <c r="G130" s="92"/>
      <c r="H130" s="92">
        <f>'Gemensamma i utveckling'!V31</f>
        <v>0</v>
      </c>
      <c r="I130" s="92"/>
      <c r="J130" s="93">
        <f>'Gemensamma i utveckling'!V32</f>
        <v>0</v>
      </c>
    </row>
    <row r="131" spans="3:10" ht="16.5" hidden="1" customHeight="1" outlineLevel="1" thickBot="1" x14ac:dyDescent="0.3">
      <c r="C131" s="94">
        <f>'Gemensamma i utveckling'!W1</f>
        <v>0</v>
      </c>
      <c r="D131" s="95">
        <f>'Gemensamma i utveckling'!W11</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699770.30616649683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utveckling'!F11</f>
        <v>96675.695100000012</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utveckling'!J11</f>
        <v>603094.61106649681</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utveckling'!N11</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utveckling'!R11</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utveckling'!V11</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utveckling'!Z11</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utveckling'!AD11</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utveckling'!AH11</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utveckling'!AL11</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utveckling'!AP11</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utveckling'!AT11</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utveckling'!AX11</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utveckling'!BB11</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utveckling'!BF11</f>
        <v>0</v>
      </c>
      <c r="E148" s="92"/>
      <c r="F148" s="92">
        <f>'Valbara i utveckling'!BF30</f>
        <v>0</v>
      </c>
      <c r="G148" s="92"/>
      <c r="H148" s="92">
        <f>'Valbara i utveckling'!BF31</f>
        <v>0</v>
      </c>
      <c r="I148" s="92"/>
      <c r="J148" s="103">
        <f>'Valbara i utveckling'!BF32</f>
        <v>0</v>
      </c>
    </row>
    <row r="149" spans="3:10" ht="14.25" hidden="1" customHeight="1" outlineLevel="1" x14ac:dyDescent="0.25">
      <c r="C149" s="84">
        <f>'Valbara i utveckling'!BJ1</f>
        <v>0</v>
      </c>
      <c r="D149" s="91">
        <f>'Valbara i utveckling'!BJ11</f>
        <v>0</v>
      </c>
      <c r="E149" s="92"/>
      <c r="F149" s="92">
        <f>'Valbara i utveckling'!BJ30</f>
        <v>0</v>
      </c>
      <c r="G149" s="92"/>
      <c r="H149" s="92">
        <f>'Valbara i utveckling'!BJ31</f>
        <v>0</v>
      </c>
      <c r="I149" s="92"/>
      <c r="J149" s="103">
        <f>'Valbara i utveckling'!BJ32</f>
        <v>0</v>
      </c>
    </row>
    <row r="150" spans="3:10" ht="14.25" hidden="1" customHeight="1" outlineLevel="1" x14ac:dyDescent="0.25">
      <c r="C150" s="84">
        <f>'Valbara i utveckling'!BN1</f>
        <v>0</v>
      </c>
      <c r="D150" s="91">
        <f>'Valbara i utveckling'!BN11</f>
        <v>0</v>
      </c>
      <c r="E150" s="92"/>
      <c r="F150" s="92">
        <f>'Valbara i utveckling'!BN30</f>
        <v>0</v>
      </c>
      <c r="G150" s="92"/>
      <c r="H150" s="92">
        <f>'Valbara i utveckling'!BN31</f>
        <v>0</v>
      </c>
      <c r="I150" s="92"/>
      <c r="J150" s="103">
        <f>'Valbara i utveckling'!BN32</f>
        <v>0</v>
      </c>
    </row>
    <row r="151" spans="3:10" ht="14.25" hidden="1" customHeight="1" outlineLevel="1" x14ac:dyDescent="0.25">
      <c r="C151" s="84">
        <f>'Valbara i utveckling'!BR1</f>
        <v>0</v>
      </c>
      <c r="D151" s="91">
        <f>'Valbara i utveckling'!BR11</f>
        <v>0</v>
      </c>
      <c r="E151" s="92"/>
      <c r="F151" s="92">
        <f>'Valbara i utveckling'!BR30</f>
        <v>0</v>
      </c>
      <c r="G151" s="92"/>
      <c r="H151" s="92">
        <f>'Valbara i utveckling'!BR31</f>
        <v>0</v>
      </c>
      <c r="I151" s="92"/>
      <c r="J151" s="93">
        <f>'Valbara i utveckling'!BR32</f>
        <v>0</v>
      </c>
    </row>
    <row r="152" spans="3:10" ht="14.25" hidden="1" customHeight="1" outlineLevel="1" x14ac:dyDescent="0.25">
      <c r="C152" s="84">
        <f>'Valbara i utveckling'!BV1</f>
        <v>0</v>
      </c>
      <c r="D152" s="91">
        <f>'Valbara i utveckling'!BV11</f>
        <v>0</v>
      </c>
      <c r="E152" s="92"/>
      <c r="F152" s="92">
        <f>'Valbara i utveckling'!BV30</f>
        <v>0</v>
      </c>
      <c r="G152" s="92"/>
      <c r="H152" s="92">
        <f>'Valbara i utveckling'!BV31</f>
        <v>0</v>
      </c>
      <c r="I152" s="92"/>
      <c r="J152" s="93">
        <f>'Valbara i utveckling'!BV32</f>
        <v>0</v>
      </c>
    </row>
    <row r="153" spans="3:10" ht="14.25" hidden="1" customHeight="1" outlineLevel="1" x14ac:dyDescent="0.25">
      <c r="C153" s="84">
        <f>'Valbara i utveckling'!BZ1</f>
        <v>0</v>
      </c>
      <c r="D153" s="91">
        <f>'Valbara i utveckling'!BZ11</f>
        <v>0</v>
      </c>
      <c r="E153" s="92"/>
      <c r="F153" s="92">
        <f>'Valbara i utveckling'!BZ30</f>
        <v>0</v>
      </c>
      <c r="G153" s="92"/>
      <c r="H153" s="92">
        <f>'Valbara i utveckling'!BZ31</f>
        <v>0</v>
      </c>
      <c r="I153" s="92"/>
      <c r="J153" s="93">
        <f>'Valbara i utveckling'!BZ32</f>
        <v>0</v>
      </c>
    </row>
    <row r="154" spans="3:10" ht="14.25" hidden="1" customHeight="1" outlineLevel="1" x14ac:dyDescent="0.25">
      <c r="C154" s="163">
        <f>'Valbara i utveckling'!CD1</f>
        <v>0</v>
      </c>
      <c r="D154" s="91">
        <f>'Valbara i utveckling'!CD11</f>
        <v>0</v>
      </c>
      <c r="E154" s="67"/>
      <c r="F154" s="67">
        <f>'Valbara i utveckling'!CD30</f>
        <v>0</v>
      </c>
      <c r="G154" s="67"/>
      <c r="H154" s="67">
        <f>'Valbara i utveckling'!CD31</f>
        <v>0</v>
      </c>
      <c r="I154" s="67"/>
      <c r="J154" s="164">
        <f>'Valbara i utveckling'!CD32</f>
        <v>0</v>
      </c>
    </row>
    <row r="155" spans="3:10" ht="14.25" hidden="1" customHeight="1" outlineLevel="1" x14ac:dyDescent="0.25">
      <c r="C155" s="163">
        <f>'Valbara i utveckling'!CH1</f>
        <v>0</v>
      </c>
      <c r="D155" s="91">
        <f>'Valbara i utveckling'!CH11</f>
        <v>0</v>
      </c>
      <c r="E155" s="67"/>
      <c r="F155" s="67">
        <f>'Valbara i utveckling'!CH30</f>
        <v>0</v>
      </c>
      <c r="G155" s="67"/>
      <c r="H155" s="67">
        <f>'Valbara i utveckling'!CH31</f>
        <v>0</v>
      </c>
      <c r="I155" s="67"/>
      <c r="J155" s="164">
        <f>'Valbara i utveckling'!CH32</f>
        <v>0</v>
      </c>
    </row>
    <row r="156" spans="3:10" ht="14.25" hidden="1" customHeight="1" outlineLevel="1" x14ac:dyDescent="0.25">
      <c r="C156" s="163">
        <f>'Valbara i utveckling'!CL1</f>
        <v>0</v>
      </c>
      <c r="D156" s="91">
        <f>'Valbara i utveckling'!CL11</f>
        <v>0</v>
      </c>
      <c r="E156" s="67"/>
      <c r="F156" s="67">
        <f>'Valbara i utveckling'!CL30</f>
        <v>0</v>
      </c>
      <c r="G156" s="67"/>
      <c r="H156" s="67">
        <f>'Valbara i utveckling'!CL31</f>
        <v>0</v>
      </c>
      <c r="I156" s="67"/>
      <c r="J156" s="164">
        <f>'Valbara i utveckling'!CL32</f>
        <v>0</v>
      </c>
    </row>
    <row r="157" spans="3:10" ht="14.25" hidden="1" customHeight="1" outlineLevel="1" x14ac:dyDescent="0.25">
      <c r="C157" s="163">
        <f>'Valbara i utveckling'!CP1</f>
        <v>0</v>
      </c>
      <c r="D157" s="91">
        <f>'Valbara i utveckling'!CP11</f>
        <v>0</v>
      </c>
      <c r="E157" s="67"/>
      <c r="F157" s="67">
        <f>'Valbara i utveckling'!CP30</f>
        <v>0</v>
      </c>
      <c r="G157" s="67"/>
      <c r="H157" s="67">
        <f>'Valbara i utveckling'!CP31</f>
        <v>0</v>
      </c>
      <c r="I157" s="67"/>
      <c r="J157" s="164">
        <f>'Valbara i utveckling'!CP32</f>
        <v>0</v>
      </c>
    </row>
    <row r="158" spans="3:10" ht="14.25" hidden="1" customHeight="1" outlineLevel="1" x14ac:dyDescent="0.25">
      <c r="C158" s="163">
        <f>'Valbara i utveckling'!CT1</f>
        <v>0</v>
      </c>
      <c r="D158" s="91">
        <f>'Valbara i utveckling'!CT11</f>
        <v>0</v>
      </c>
      <c r="E158" s="67"/>
      <c r="F158" s="67">
        <f>'Valbara i utveckling'!CT30</f>
        <v>0</v>
      </c>
      <c r="G158" s="67"/>
      <c r="H158" s="67">
        <f>'Valbara i utveckling'!CT31</f>
        <v>0</v>
      </c>
      <c r="I158" s="67"/>
      <c r="J158" s="164">
        <f>'Valbara i utveckling'!CT32</f>
        <v>0</v>
      </c>
    </row>
    <row r="159" spans="3:10" ht="14.25" hidden="1" customHeight="1" outlineLevel="1" x14ac:dyDescent="0.25">
      <c r="C159" s="163">
        <f>'Valbara i utveckling'!CX1</f>
        <v>0</v>
      </c>
      <c r="D159" s="91">
        <f>'Valbara i utveckling'!CX11</f>
        <v>0</v>
      </c>
      <c r="E159" s="67"/>
      <c r="F159" s="67">
        <f>'Valbara i utveckling'!CX30</f>
        <v>0</v>
      </c>
      <c r="G159" s="67"/>
      <c r="H159" s="67">
        <f>'Valbara i utveckling'!CX31</f>
        <v>0</v>
      </c>
      <c r="I159" s="67"/>
      <c r="J159" s="164">
        <f>'Valbara i utveckling'!CX32</f>
        <v>0</v>
      </c>
    </row>
    <row r="160" spans="3:10" ht="14.25" hidden="1" customHeight="1" outlineLevel="1" x14ac:dyDescent="0.25">
      <c r="C160" s="163">
        <f>'Valbara i utveckling'!DB1</f>
        <v>0</v>
      </c>
      <c r="D160" s="91">
        <f>'Valbara i utveckling'!DB11</f>
        <v>0</v>
      </c>
      <c r="E160" s="67"/>
      <c r="F160" s="67">
        <f>'Valbara i utveckling'!DB30</f>
        <v>0</v>
      </c>
      <c r="G160" s="67"/>
      <c r="H160" s="67">
        <f>'Valbara i utveckling'!DB31</f>
        <v>0</v>
      </c>
      <c r="I160" s="67"/>
      <c r="J160" s="164">
        <f>'Valbara i utveckling'!DB32</f>
        <v>0</v>
      </c>
    </row>
    <row r="161" spans="3:10" ht="14.25" hidden="1" customHeight="1" outlineLevel="1" x14ac:dyDescent="0.25">
      <c r="C161" s="163">
        <f>'Valbara i utveckling'!DF1</f>
        <v>0</v>
      </c>
      <c r="D161" s="91">
        <f>'Valbara i utveckling'!DF11</f>
        <v>0</v>
      </c>
      <c r="E161" s="67"/>
      <c r="F161" s="67">
        <f>'Valbara i utveckling'!DF30</f>
        <v>0</v>
      </c>
      <c r="G161" s="67"/>
      <c r="H161" s="67">
        <f>'Valbara i utveckling'!DF31</f>
        <v>0</v>
      </c>
      <c r="I161" s="67"/>
      <c r="J161" s="164">
        <f>'Valbara i utveckling'!DF32</f>
        <v>0</v>
      </c>
    </row>
    <row r="162" spans="3:10" ht="14.25" hidden="1" customHeight="1" outlineLevel="1" x14ac:dyDescent="0.25">
      <c r="C162" s="163">
        <f>'Valbara i utveckling'!DJ1</f>
        <v>0</v>
      </c>
      <c r="D162" s="91">
        <f>'Valbara i utveckling'!DJ11</f>
        <v>0</v>
      </c>
      <c r="E162" s="67"/>
      <c r="F162" s="67">
        <f>'Valbara i utveckling'!DJ30</f>
        <v>0</v>
      </c>
      <c r="G162" s="67"/>
      <c r="H162" s="67">
        <f>'Valbara i utveckling'!DJ31</f>
        <v>0</v>
      </c>
      <c r="I162" s="67"/>
      <c r="J162" s="164">
        <f>'Valbara i utveckling'!DJ32</f>
        <v>0</v>
      </c>
    </row>
    <row r="163" spans="3:10" ht="14.25" hidden="1" customHeight="1" outlineLevel="1" thickBot="1" x14ac:dyDescent="0.3">
      <c r="C163" s="165">
        <f>'Valbara i utveckling'!DN1</f>
        <v>0</v>
      </c>
      <c r="D163" s="95">
        <f>'Valbara i utveckling'!DN11</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7"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557B-E736-4733-A71D-DA399B66ED2B}">
  <sheetPr>
    <tabColor rgb="FFE7DAC5"/>
  </sheetPr>
  <dimension ref="A1:K165"/>
  <sheetViews>
    <sheetView showZeros="0" workbookViewId="0">
      <selection activeCell="B185" sqref="B185"/>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Tjänster'!B13</f>
        <v>Region Jönköpings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26412182.540611695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Tjänster'!E13</f>
        <v>1856109.386560658</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Tjänster'!F13</f>
        <v>234200.70812561992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Tjänster'!G13</f>
        <v>42242.402897008353</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Tjänster'!H13</f>
        <v>411490.63420248014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Tjänster'!I13</f>
        <v>2907453.3253681143</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Tjänster'!J13</f>
        <v>2283955.63162013</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Tjänster'!K13</f>
        <v>2291398.3628276833</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Tjänster'!L13</f>
        <v>146573.51142638855</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Tjänster'!M13</f>
        <v>153138.67064785172</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Tjänster'!N13</f>
        <v>106849.60263904424</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Tjänster'!O13</f>
        <v>355298.33511838363</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Tjänster'!P13</f>
        <v>980542.2439640183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Tjänster'!Q13</f>
        <v>521405.1161139629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Tjänster'!R13</f>
        <v>491736.54142685613</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Tjänster'!S13</f>
        <v>119883.16537606245</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Tjänster'!T13</f>
        <v>353021.73027348967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Tjänster'!U13</f>
        <v>264052.01293503179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Tjänster'!V13</f>
        <v>1198632.4508366962</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Tjänster'!W13</f>
        <v>710636.98004630418</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Tjänster'!X13</f>
        <v>1021337.9708806223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Tjänster'!Y13</f>
        <v>374424.66157154943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Tjänster'!Z13</f>
        <v>303428.73948352976</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Tjänster'!AA13</f>
        <v>1325487.7185502467</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Tjänster'!AB13</f>
        <v>133457.42176374298</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Tjänster'!AC13</f>
        <v>2951965.3636439308</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Tjänster'!AD13</f>
        <v>854099.61087860528</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Tjänster'!AE13</f>
        <v>222592.1929534557</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Tjänster'!AF13</f>
        <v>675866.64487539628</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Tjänster'!AG13</f>
        <v>1311201.8879619739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Tjänster'!AH13</f>
        <v>557015.30666243588</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Tjänster'!AI13</f>
        <v>215447.02077968966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Tjänster'!AJ13</f>
        <v>109744.635378229</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Tjänster'!AK13</f>
        <v>707804.98354571604</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Tjänster'!AL13</f>
        <v>219687.56927679063</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Tjänster'!AM13</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Tjänster'!AN13</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Tjänster'!AO13</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Tjänster'!AP13</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Tjänster'!AQ13</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Tjänster'!AR13</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Tjänster'!AS13</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Tjänster'!AT13</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Tjänster'!AU13</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Tjänster'!AV13</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Tjänster'!AW13</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Tjänster'!AX13</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Tjänster'!AY13</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Tjänster'!AZ13</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11178886.456679558</v>
      </c>
      <c r="E58" s="87"/>
      <c r="F58" s="87" t="s">
        <v>39</v>
      </c>
      <c r="G58" s="87"/>
      <c r="H58" s="87"/>
      <c r="I58" s="87"/>
      <c r="J58" s="99"/>
    </row>
    <row r="59" spans="3:10" ht="30" hidden="1" outlineLevel="1" x14ac:dyDescent="0.25">
      <c r="C59" s="84" t="str">
        <f>'Valbara Tjänster'!F1</f>
        <v>Legitimerings-tjänst IdP för medarbetare Bas (valbar)</v>
      </c>
      <c r="D59" s="91">
        <f>'Valbara Tjänster'!F9</f>
        <v>58850.095371600008</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Tjänster'!J9</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Tjänster'!N9</f>
        <v>58850.095371600008</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Tjänster'!R9</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Tjänster'!V9</f>
        <v>283875.08734379616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Tjänster'!Z9</f>
        <v>434017.58581999998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Tjänster'!AD9</f>
        <v>144441.67408005503</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Tjänster'!AH9</f>
        <v>53126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Tjänster'!AL9</f>
        <v>1254177.6000000001</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Tjänster'!AP9</f>
        <v>2013973.6431</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Tjänster'!AT9</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Tjänster'!AX9</f>
        <v>314389.51548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Tjänster'!BB9</f>
        <v>292380.61316105968</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Tjänster'!BF9</f>
        <v>461557.84546053025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Tjänster'!BJ9</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Tjänster'!BN9</f>
        <v>51305.513144960882</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Tjänster'!BR9</f>
        <v>184116.8782771081</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Tjänster'!BV9</f>
        <v>317499.52667135175</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Tjänster'!BZ9</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Tjänster'!CD9</f>
        <v>166400.55156322263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Tjänster'!CH9</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Tjänster'!CL9</f>
        <v>510034.15988720005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Tjänster'!CP9</f>
        <v>3286880.1680000005</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Tjänster'!CT9</f>
        <v>795574.40430000005</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Tjänster'!CX9</f>
        <v>289871.21327143855</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Tjänster'!DB9</f>
        <v>207564.28637563321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Tjänster'!DF9</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Tjänster'!DJ9</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Tjänster'!DN9</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Tjänster'!DR9</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Tjänster'!DV9</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Tjänster'!DZ9</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Tjänster'!ED9</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Tjänster'!EH9</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Tjänster'!EL9</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Tjänster'!EP9</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Tjänster'!ET9</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Tjänster'!EX9</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Tjänster'!FB9</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Tjänster'!FF9</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Tjänster'!FJ9</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Tjänster'!FN9</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Tjänster'!FR9</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Tjänster'!FV9</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Tjänster'!FZ9</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Tjänster'!GD9</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Tjänster'!GH9</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Tjänster'!GL9</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Tjänster'!GP9</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1569196.9234056473</v>
      </c>
      <c r="E110" s="87"/>
      <c r="F110" s="70" t="s">
        <v>39</v>
      </c>
      <c r="G110" s="88"/>
      <c r="H110" s="101"/>
      <c r="I110" s="87"/>
      <c r="J110" s="99"/>
    </row>
    <row r="111" spans="3:10" ht="15" hidden="1" customHeight="1" outlineLevel="1" x14ac:dyDescent="0.25">
      <c r="C111" s="84" t="str">
        <f>'Gemensamma i utveckling'!C1</f>
        <v>Utvecklingsram 2025</v>
      </c>
      <c r="D111" s="91">
        <f>'Gemensamma i utveckling'!C12</f>
        <v>1569196.9234056473</v>
      </c>
      <c r="E111" s="92"/>
      <c r="F111" s="71" t="str">
        <f>'Gemensamma i utveckling'!C30</f>
        <v>Engång helår</v>
      </c>
      <c r="G111" s="92"/>
      <c r="H111" s="92" t="str">
        <f>'Gemensamma i utveckling'!C31</f>
        <v>Faktureras i januari för helår 2025</v>
      </c>
      <c r="I111" s="92"/>
      <c r="J111" s="93" t="str">
        <f>'Gemensamma i utveckling'!C32</f>
        <v>Januari</v>
      </c>
    </row>
    <row r="112" spans="3:10" ht="15" hidden="1" customHeight="1" outlineLevel="1" x14ac:dyDescent="0.25">
      <c r="C112" s="84" t="str">
        <f>'Gemensamma i utveckling'!D1</f>
        <v>Utveckling ny 1177-app</v>
      </c>
      <c r="D112" s="91">
        <f>'Gemensamma i utveckling'!D12</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5" hidden="1" customHeight="1" outlineLevel="1" x14ac:dyDescent="0.25">
      <c r="C113" s="84" t="str">
        <f>'Gemensamma i utveckling'!E1</f>
        <v>Förenklad utgivning SITHS eID</v>
      </c>
      <c r="D113" s="91">
        <f>'Gemensamma i utveckling'!E12</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5" hidden="1" customHeight="1" outlineLevel="1" x14ac:dyDescent="0.25">
      <c r="C114" s="84">
        <f>'Gemensamma i utveckling'!F1</f>
        <v>0</v>
      </c>
      <c r="D114" s="91">
        <f>'Gemensamma i utveckling'!F12</f>
        <v>0</v>
      </c>
      <c r="E114" s="92"/>
      <c r="F114" s="71" t="str">
        <f>'Gemensamma i utveckling'!F30</f>
        <v xml:space="preserve"> -</v>
      </c>
      <c r="G114" s="92"/>
      <c r="H114" s="92" t="str">
        <f>'Gemensamma i utveckling'!F31</f>
        <v xml:space="preserve"> -</v>
      </c>
      <c r="I114" s="92"/>
      <c r="J114" s="93" t="str">
        <f>'Gemensamma i utveckling'!F32</f>
        <v xml:space="preserve"> -</v>
      </c>
    </row>
    <row r="115" spans="3:10" ht="15" hidden="1" customHeight="1" outlineLevel="1" x14ac:dyDescent="0.25">
      <c r="C115" s="84">
        <f>'Gemensamma i utveckling'!G1</f>
        <v>0</v>
      </c>
      <c r="D115" s="91">
        <f>'Gemensamma i utveckling'!G12</f>
        <v>0</v>
      </c>
      <c r="E115" s="92"/>
      <c r="F115" s="71">
        <f>'Gemensamma i utveckling'!G30</f>
        <v>0</v>
      </c>
      <c r="G115" s="92"/>
      <c r="H115" s="92">
        <f>'Gemensamma i utveckling'!G31</f>
        <v>0</v>
      </c>
      <c r="I115" s="92"/>
      <c r="J115" s="93">
        <f>'Gemensamma i utveckling'!G32</f>
        <v>0</v>
      </c>
    </row>
    <row r="116" spans="3:10" ht="15" hidden="1" customHeight="1" outlineLevel="1" x14ac:dyDescent="0.25">
      <c r="C116" s="84">
        <f>'Gemensamma i utveckling'!H1</f>
        <v>0</v>
      </c>
      <c r="D116" s="91">
        <f>'Gemensamma i utveckling'!H12</f>
        <v>0</v>
      </c>
      <c r="E116" s="92"/>
      <c r="F116" s="71">
        <f>'Gemensamma i utveckling'!H30</f>
        <v>0</v>
      </c>
      <c r="G116" s="92"/>
      <c r="H116" s="92">
        <f>'Gemensamma i utveckling'!H31</f>
        <v>0</v>
      </c>
      <c r="I116" s="92"/>
      <c r="J116" s="93">
        <f>'Gemensamma i utveckling'!H32</f>
        <v>0</v>
      </c>
    </row>
    <row r="117" spans="3:10" s="67" customFormat="1" ht="15" hidden="1" customHeight="1" outlineLevel="1" x14ac:dyDescent="0.25">
      <c r="C117" s="84">
        <f>'Gemensamma i utveckling'!I1</f>
        <v>0</v>
      </c>
      <c r="D117" s="91">
        <f>'Gemensamma i utveckling'!I12</f>
        <v>0</v>
      </c>
      <c r="E117" s="92"/>
      <c r="F117" s="71">
        <f>'Gemensamma i utveckling'!I30</f>
        <v>0</v>
      </c>
      <c r="G117" s="92"/>
      <c r="H117" s="67">
        <f>'Gemensamma i utveckling'!I31</f>
        <v>0</v>
      </c>
      <c r="I117" s="92"/>
      <c r="J117" s="93">
        <f>'Gemensamma i utveckling'!I32</f>
        <v>0</v>
      </c>
    </row>
    <row r="118" spans="3:10" s="67" customFormat="1" ht="15" hidden="1" customHeight="1" outlineLevel="1" x14ac:dyDescent="0.25">
      <c r="C118" s="84">
        <f>'Gemensamma i utveckling'!J1</f>
        <v>0</v>
      </c>
      <c r="D118" s="91">
        <f>'Gemensamma i utveckling'!J12</f>
        <v>0</v>
      </c>
      <c r="E118" s="92"/>
      <c r="F118" s="71">
        <f>'Gemensamma i utveckling'!J30</f>
        <v>0</v>
      </c>
      <c r="G118" s="92"/>
      <c r="H118" s="92">
        <f>'Gemensamma i utveckling'!J31</f>
        <v>0</v>
      </c>
      <c r="I118" s="92"/>
      <c r="J118" s="93">
        <f>'Gemensamma i utveckling'!J32</f>
        <v>0</v>
      </c>
    </row>
    <row r="119" spans="3:10" s="67" customFormat="1" ht="15" hidden="1" customHeight="1" outlineLevel="1" x14ac:dyDescent="0.25">
      <c r="C119" s="84">
        <f>'Gemensamma i utveckling'!K1</f>
        <v>0</v>
      </c>
      <c r="D119" s="91">
        <f>'Gemensamma i utveckling'!K12</f>
        <v>0</v>
      </c>
      <c r="E119" s="92"/>
      <c r="F119" s="71">
        <f>'Gemensamma i utveckling'!K30</f>
        <v>0</v>
      </c>
      <c r="G119" s="92"/>
      <c r="H119" s="92">
        <f>'Gemensamma i utveckling'!K31</f>
        <v>0</v>
      </c>
      <c r="I119" s="92"/>
      <c r="J119" s="93">
        <f>'Gemensamma i utveckling'!K32</f>
        <v>0</v>
      </c>
    </row>
    <row r="120" spans="3:10" s="67" customFormat="1" ht="15" hidden="1" customHeight="1" outlineLevel="1" x14ac:dyDescent="0.25">
      <c r="C120" s="84">
        <f>'Gemensamma i utveckling'!L1</f>
        <v>0</v>
      </c>
      <c r="D120" s="91">
        <f>'Gemensamma i utveckling'!L12</f>
        <v>0</v>
      </c>
      <c r="E120" s="92"/>
      <c r="F120" s="71">
        <f>'Gemensamma i utveckling'!L30</f>
        <v>0</v>
      </c>
      <c r="G120" s="92"/>
      <c r="H120" s="92">
        <f>'Gemensamma i utveckling'!L31</f>
        <v>0</v>
      </c>
      <c r="I120" s="92"/>
      <c r="J120" s="93">
        <f>'Gemensamma i utveckling'!L32</f>
        <v>0</v>
      </c>
    </row>
    <row r="121" spans="3:10" s="67" customFormat="1" ht="15" hidden="1" customHeight="1" outlineLevel="1" x14ac:dyDescent="0.25">
      <c r="C121" s="84">
        <f>'Gemensamma i utveckling'!M1</f>
        <v>0</v>
      </c>
      <c r="D121" s="91">
        <f>'Gemensamma i utveckling'!M12</f>
        <v>0</v>
      </c>
      <c r="E121" s="92"/>
      <c r="F121" s="71">
        <f>'Gemensamma i utveckling'!M30</f>
        <v>0</v>
      </c>
      <c r="G121" s="92"/>
      <c r="H121" s="92">
        <f>'Gemensamma i utveckling'!M31</f>
        <v>0</v>
      </c>
      <c r="I121" s="92"/>
      <c r="J121" s="93">
        <f>'Gemensamma i utveckling'!M32</f>
        <v>0</v>
      </c>
    </row>
    <row r="122" spans="3:10" s="67" customFormat="1" ht="15" hidden="1" customHeight="1" outlineLevel="1" x14ac:dyDescent="0.25">
      <c r="C122" s="84">
        <f>'Gemensamma i utveckling'!N1</f>
        <v>0</v>
      </c>
      <c r="D122" s="91">
        <f>'Gemensamma i utveckling'!N12</f>
        <v>0</v>
      </c>
      <c r="E122" s="92"/>
      <c r="F122" s="71">
        <f>'Gemensamma i utveckling'!N30</f>
        <v>0</v>
      </c>
      <c r="G122" s="92"/>
      <c r="H122" s="92">
        <f>'Gemensamma i utveckling'!N31</f>
        <v>0</v>
      </c>
      <c r="I122" s="92"/>
      <c r="J122" s="93">
        <f>'Gemensamma i utveckling'!N32</f>
        <v>0</v>
      </c>
    </row>
    <row r="123" spans="3:10" s="67" customFormat="1" ht="15" hidden="1" customHeight="1" outlineLevel="1" x14ac:dyDescent="0.25">
      <c r="C123" s="84">
        <f>'Gemensamma i utveckling'!O1</f>
        <v>0</v>
      </c>
      <c r="D123" s="91">
        <f>'Gemensamma i utveckling'!O12</f>
        <v>0</v>
      </c>
      <c r="E123" s="92"/>
      <c r="F123" s="71">
        <f>'Gemensamma i utveckling'!O30</f>
        <v>0</v>
      </c>
      <c r="G123" s="92"/>
      <c r="H123" s="92">
        <f>'Gemensamma i utveckling'!O31</f>
        <v>0</v>
      </c>
      <c r="I123" s="92"/>
      <c r="J123" s="93">
        <f>'Gemensamma i utveckling'!O32</f>
        <v>0</v>
      </c>
    </row>
    <row r="124" spans="3:10" s="67" customFormat="1" ht="15" hidden="1" customHeight="1" outlineLevel="1" x14ac:dyDescent="0.25">
      <c r="C124" s="84">
        <f>'Gemensamma i utveckling'!P1</f>
        <v>0</v>
      </c>
      <c r="D124" s="91">
        <f>'Gemensamma i utveckling'!P12</f>
        <v>0</v>
      </c>
      <c r="E124" s="92"/>
      <c r="F124" s="71">
        <f>'Gemensamma i utveckling'!P30</f>
        <v>0</v>
      </c>
      <c r="G124" s="92"/>
      <c r="H124" s="92">
        <f>'Gemensamma i utveckling'!P31</f>
        <v>0</v>
      </c>
      <c r="I124" s="92"/>
      <c r="J124" s="93">
        <f>'Gemensamma i utveckling'!P32</f>
        <v>0</v>
      </c>
    </row>
    <row r="125" spans="3:10" s="67" customFormat="1" ht="15" hidden="1" customHeight="1" outlineLevel="1" x14ac:dyDescent="0.25">
      <c r="C125" s="84">
        <f>'Gemensamma i utveckling'!Q1</f>
        <v>0</v>
      </c>
      <c r="D125" s="91">
        <f>'Gemensamma i utveckling'!Q12</f>
        <v>0</v>
      </c>
      <c r="E125" s="92"/>
      <c r="F125" s="71">
        <f>'Gemensamma i utveckling'!Q30</f>
        <v>0</v>
      </c>
      <c r="G125" s="92"/>
      <c r="H125" s="92">
        <f>'Gemensamma i utveckling'!Q31</f>
        <v>0</v>
      </c>
      <c r="I125" s="92"/>
      <c r="J125" s="93">
        <f>'Gemensamma i utveckling'!Q32</f>
        <v>0</v>
      </c>
    </row>
    <row r="126" spans="3:10" s="67" customFormat="1" ht="15" hidden="1" customHeight="1" outlineLevel="1" x14ac:dyDescent="0.25">
      <c r="C126" s="84">
        <f>'Gemensamma i utveckling'!R1</f>
        <v>0</v>
      </c>
      <c r="D126" s="91">
        <f>'Gemensamma i utveckling'!R12</f>
        <v>0</v>
      </c>
      <c r="E126" s="92"/>
      <c r="F126" s="71">
        <f>'Gemensamma i utveckling'!R30</f>
        <v>0</v>
      </c>
      <c r="G126" s="92"/>
      <c r="H126" s="92">
        <f>'Gemensamma i utveckling'!R31</f>
        <v>0</v>
      </c>
      <c r="I126" s="92"/>
      <c r="J126" s="93">
        <f>'Gemensamma i utveckling'!R32</f>
        <v>0</v>
      </c>
    </row>
    <row r="127" spans="3:10" s="67" customFormat="1" ht="15" hidden="1" customHeight="1" outlineLevel="1" x14ac:dyDescent="0.25">
      <c r="C127" s="84">
        <f>'Gemensamma i utveckling'!S1</f>
        <v>0</v>
      </c>
      <c r="D127" s="91">
        <f>'Gemensamma i utveckling'!S12</f>
        <v>0</v>
      </c>
      <c r="E127" s="92"/>
      <c r="F127" s="71">
        <f>'Gemensamma i utveckling'!S30</f>
        <v>0</v>
      </c>
      <c r="G127" s="92"/>
      <c r="H127" s="92">
        <f>'Gemensamma i utveckling'!S31</f>
        <v>0</v>
      </c>
      <c r="I127" s="92"/>
      <c r="J127" s="93">
        <f>'Gemensamma i utveckling'!S32</f>
        <v>0</v>
      </c>
    </row>
    <row r="128" spans="3:10" s="67" customFormat="1" ht="15" hidden="1" customHeight="1" outlineLevel="1" x14ac:dyDescent="0.25">
      <c r="C128" s="84">
        <f>'Gemensamma i utveckling'!T1</f>
        <v>0</v>
      </c>
      <c r="D128" s="91">
        <f>'Gemensamma i utveckling'!T12</f>
        <v>0</v>
      </c>
      <c r="E128" s="92"/>
      <c r="F128" s="71">
        <f>'Gemensamma i utveckling'!T30</f>
        <v>0</v>
      </c>
      <c r="G128" s="92"/>
      <c r="H128" s="92">
        <f>'Gemensamma i utveckling'!T31</f>
        <v>0</v>
      </c>
      <c r="I128" s="92"/>
      <c r="J128" s="93">
        <f>'Gemensamma i utveckling'!T32</f>
        <v>0</v>
      </c>
    </row>
    <row r="129" spans="3:10" s="67" customFormat="1" ht="15" hidden="1" customHeight="1" outlineLevel="1" x14ac:dyDescent="0.25">
      <c r="C129" s="84">
        <f>'Gemensamma i utveckling'!U1</f>
        <v>0</v>
      </c>
      <c r="D129" s="91">
        <f>'Gemensamma i utveckling'!U12</f>
        <v>0</v>
      </c>
      <c r="E129" s="92"/>
      <c r="F129" s="71">
        <f>'Gemensamma i utveckling'!U30</f>
        <v>0</v>
      </c>
      <c r="G129" s="92"/>
      <c r="H129" s="92">
        <f>'Gemensamma i utveckling'!U31</f>
        <v>0</v>
      </c>
      <c r="I129" s="92"/>
      <c r="J129" s="93">
        <f>'Gemensamma i utveckling'!U32</f>
        <v>0</v>
      </c>
    </row>
    <row r="130" spans="3:10" s="67" customFormat="1" ht="15" hidden="1" customHeight="1" outlineLevel="1" x14ac:dyDescent="0.25">
      <c r="C130" s="84">
        <f>'Gemensamma i utveckling'!V1</f>
        <v>0</v>
      </c>
      <c r="D130" s="91">
        <f>'Gemensamma i utveckling'!V12</f>
        <v>0</v>
      </c>
      <c r="E130" s="92"/>
      <c r="F130" s="71">
        <f>'Gemensamma i utveckling'!V30</f>
        <v>0</v>
      </c>
      <c r="G130" s="92"/>
      <c r="H130" s="92">
        <f>'Gemensamma i utveckling'!V31</f>
        <v>0</v>
      </c>
      <c r="I130" s="92"/>
      <c r="J130" s="93">
        <f>'Gemensamma i utveckling'!V32</f>
        <v>0</v>
      </c>
    </row>
    <row r="131" spans="3:10" ht="15" hidden="1" customHeight="1" outlineLevel="1" thickBot="1" x14ac:dyDescent="0.3">
      <c r="C131" s="94">
        <f>'Gemensamma i utveckling'!W1</f>
        <v>0</v>
      </c>
      <c r="D131" s="95">
        <f>'Gemensamma i utveckling'!W12</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547475.17727221223</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utveckling'!F12</f>
        <v>75635.594775000005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utveckling'!J12</f>
        <v>471839.58249721216</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utveckling'!N12</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utveckling'!R12</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utveckling'!V12</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utveckling'!Z12</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utveckling'!AD12</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utveckling'!AH12</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utveckling'!AL12</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utveckling'!AP12</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utveckling'!AT12</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utveckling'!AX12</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utveckling'!BB12</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utveckling'!BF12</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utveckling'!BJ12</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utveckling'!BN12</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utveckling'!BR12</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utveckling'!BV12</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utveckling'!BZ12</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utveckling'!CD12</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utveckling'!CH12</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utveckling'!CL12</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utveckling'!CP12</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utveckling'!CT12</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utveckling'!CX12</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utveckling'!DB12</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utveckling'!DF12</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utveckling'!DJ12</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utveckling'!DN12</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6"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C605-8FF8-4FEE-8DF1-3668B24204BB}">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Tjänster'!B14</f>
        <v>Region Kronoberg</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14452179.817342078</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Tjänster'!E14</f>
        <v>1019514.7993793946</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Tjänster'!F14</f>
        <v>128640.63383766552</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Tjänster'!G14</f>
        <v>23202.703044699894</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Tjänster'!H14</f>
        <v>226021.58817417917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Tjänster'!I14</f>
        <v>1596991.9204008922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Tjänster'!J14</f>
        <v>1254520.1184922399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Tjänster'!K14</f>
        <v>1258608.2259436892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Tjänster'!L14</f>
        <v>80509.190448687194</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Tjänster'!M14</f>
        <v>84115.269398035278</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Tjänster'!N14</f>
        <v>58689.833684946578</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Tjänster'!O14</f>
        <v>195156.55352579299</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Tjänster'!P14</f>
        <v>538587.50802956941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Tjänster'!Q14</f>
        <v>286394.88394341175</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Tjänster'!R14</f>
        <v>270098.67252989887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Tjänster'!S14</f>
        <v>65848.846076803587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Tjänster'!T14</f>
        <v>193906.07101193155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Tjänster'!U14</f>
        <v>145037.2143702246</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Tjänster'!V14</f>
        <v>658379.04354807315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Tjänster'!W14</f>
        <v>390335.24822908366</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Tjänster'!X14</f>
        <v>560995.58787877869</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Tjänster'!Y14</f>
        <v>205662.16974537182</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Tjänster'!Z14</f>
        <v>166665.87255060134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Tjänster'!AA14</f>
        <v>728057.4923235774</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Tjänster'!AB14</f>
        <v>73304.84806570271</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Tjänster'!AC14</f>
        <v>1621441.2778047824</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Tjänster'!AD14</f>
        <v>469135.70920970256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Tjänster'!AE14</f>
        <v>122264.3646896646</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Tjänster'!AF14</f>
        <v>371236.76645705372</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Tjänster'!AG14</f>
        <v>664834.39491972583</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Tjänster'!AH14</f>
        <v>305954.6774209725</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Tjänster'!AI14</f>
        <v>118339.69902717009</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Tjänster'!AJ14</f>
        <v>60280.003285756502</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Tjänster'!AK14</f>
        <v>388779.70286896336</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Tjänster'!AL14</f>
        <v>120668.92702503692</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Tjänster'!AM14</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Tjänster'!AN14</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Tjänster'!AO14</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Tjänster'!AP14</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Tjänster'!AQ14</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Tjänster'!AR14</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Tjänster'!AS14</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Tjänster'!AT14</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Tjänster'!AU14</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Tjänster'!AV14</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Tjänster'!AW14</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Tjänster'!AX14</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Tjänster'!AY14</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Tjänster'!AZ14</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5921534.3981836541</v>
      </c>
      <c r="E58" s="87"/>
      <c r="F58" s="87" t="s">
        <v>39</v>
      </c>
      <c r="G58" s="87"/>
      <c r="H58" s="87"/>
      <c r="I58" s="87"/>
      <c r="J58" s="99"/>
    </row>
    <row r="59" spans="3:10" ht="30" hidden="1" outlineLevel="1" x14ac:dyDescent="0.25">
      <c r="C59" s="84" t="str">
        <f>'Valbara Tjänster'!F1</f>
        <v>Legitimerings-tjänst IdP för medarbetare Bas (valbar)</v>
      </c>
      <c r="D59" s="91">
        <f>'Valbara Tjänster'!F10</f>
        <v>32324.896156800005</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Tjänster'!J10</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Tjänster'!N10</f>
        <v>32324.896156800005</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Tjänster'!R10</f>
        <v>32324.896156800005</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Tjänster'!V10</f>
        <v>155925.53694176386</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Tjänster'!Z10</f>
        <v>238395.08335999999</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Tjänster'!AD10</f>
        <v>79338.225127249912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Tjänster'!AH10</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Tjänster'!AL10</f>
        <v>793026.14399999985</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Tjänster'!AP10</f>
        <v>1134677.8844999999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Tjänster'!AT10</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Tjänster'!AX10</f>
        <v>52140.167280000009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Tjänster'!BB10</f>
        <v>160597.4110834446</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Tjänster'!BF10</f>
        <v>253522.2641638745</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Tjänster'!BJ10</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Tjänster'!BN10</f>
        <v>28180.844469498243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Tjänster'!BR10</f>
        <v>101130.8296688644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Tjänster'!BV10</f>
        <v>174394.60657930223</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Tjänster'!BZ10</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Tjänster'!CD10</f>
        <v>91399.6912961872</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Tjänster'!CH10</f>
        <v>171135.28844068601</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Tjänster'!CL10</f>
        <v>280149.10002560006</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Tjänster'!CP10</f>
        <v>1805401.6640000003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Tjänster'!CT10</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Tjänster'!CX10</f>
        <v>159219.06003174803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Tjänster'!DB10</f>
        <v>114009.90874503361</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Tjänster'!DF10</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Tjänster'!DJ10</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Tjänster'!DN10</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Tjänster'!DR10</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Tjänster'!DV10</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Tjänster'!DZ10</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Tjänster'!ED10</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Tjänster'!EH10</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Tjänster'!EL10</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Tjänster'!EP10</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Tjänster'!ET10</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Tjänster'!EX10</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Tjänster'!FB10</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Tjänster'!FF10</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Tjänster'!FJ10</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Tjänster'!FN10</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Tjänster'!FR10</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Tjänster'!FV10</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Tjänster'!FZ10</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Tjänster'!GD10</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Tjänster'!GH10</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Tjänster'!GL10</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Tjänster'!GP10</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861920.90732169221</v>
      </c>
      <c r="E110" s="87"/>
      <c r="F110" s="70" t="s">
        <v>39</v>
      </c>
      <c r="G110" s="88"/>
      <c r="H110" s="101"/>
      <c r="I110" s="87"/>
      <c r="J110" s="99"/>
    </row>
    <row r="111" spans="3:10" ht="14.25" hidden="1" customHeight="1" outlineLevel="1" x14ac:dyDescent="0.25">
      <c r="C111" s="84" t="str">
        <f>'Gemensamma i utveckling'!C1</f>
        <v>Utvecklingsram 2025</v>
      </c>
      <c r="D111" s="91">
        <f>'Gemensamma i utveckling'!C13</f>
        <v>861920.90732169221</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utveckling'!D13</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utveckling'!E13</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utveckling'!F13</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utveckling'!G13</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utveckling'!H13</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utveckling'!I13</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utveckling'!J13</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utveckling'!K13</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utveckling'!L13</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utveckling'!M13</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utveckling'!N13</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utveckling'!O13</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utveckling'!P13</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utveckling'!Q13</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utveckling'!R13</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utveckling'!S13</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utveckling'!T13</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utveckling'!U13</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utveckling'!V13</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utveckling'!W13</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300714.52122557175</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utveckling'!F13</f>
        <v>41544.754200000003</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utveckling'!J13</f>
        <v>259169.76702557175</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utveckling'!N13</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utveckling'!R13</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utveckling'!V13</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utveckling'!Z13</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utveckling'!AD13</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utveckling'!AH13</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utveckling'!AL13</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utveckling'!AP13</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utveckling'!AT13</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utveckling'!AX13</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utveckling'!BB13</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utveckling'!BF13</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utveckling'!BJ13</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utveckling'!BN13</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utveckling'!BR13</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utveckling'!BV13</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utveckling'!BZ13</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utveckling'!CD13</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utveckling'!CH13</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utveckling'!CL13</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utveckling'!CP13</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utveckling'!CT13</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utveckling'!CX13</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utveckling'!DB13</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utveckling'!DF13</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utveckling'!DJ13</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utveckling'!DN13</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6">
    <cfRule type="cellIs" dxfId="15"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40F-0DCE-4E83-817E-8068C53FB793}">
  <sheetPr>
    <tabColor rgb="FFE7DAC5"/>
  </sheetPr>
  <dimension ref="A1:K165"/>
  <sheetViews>
    <sheetView showZeros="0" workbookViewId="0">
      <selection activeCell="C184" sqref="C184"/>
    </sheetView>
  </sheetViews>
  <sheetFormatPr defaultRowHeight="15" outlineLevelRow="1" x14ac:dyDescent="0.25"/>
  <cols>
    <col min="1" max="1" width="21" customWidth="1"/>
    <col min="3" max="3" width="44.85546875" bestFit="1" customWidth="1"/>
    <col min="4" max="4" width="26.710937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Tjänster'!B15</f>
        <v>Region Kalmar län</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17442678.027416416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Tjänster'!E15</f>
        <v>1233784.1581103709</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Tjänster'!F15</f>
        <v>155676.77508438571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Tjänster'!G15</f>
        <v>28079.168109492948</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Tjänster'!H15</f>
        <v>273524.08719324047</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Tjänster'!I15</f>
        <v>1932628.4750552701</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Tjänster'!J15</f>
        <v>1518180.0687627699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Tjänster'!K15</f>
        <v>1523127.3654703032</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Tjänster'!L15</f>
        <v>97429.643805412532</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Tjänster'!M15</f>
        <v>101793.6050576761</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Tjänster'!N15</f>
        <v>71024.557060572071</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Tjänster'!O15</f>
        <v>236172.21077919786</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Tjänster'!P15</f>
        <v>651781.35282344511</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Tjänster'!Q15</f>
        <v>346585.91615181329</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Tjänster'!R15</f>
        <v>326864.76301951089</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Tjänster'!S15</f>
        <v>79688.164574818744</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Tjänster'!T15</f>
        <v>234658.9168902465</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Tjänster'!U15</f>
        <v>175519.39171002639</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Tjänster'!V15</f>
        <v>796749.23253290425</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Tjänster'!W15</f>
        <v>472371.21610228583</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Tjänster'!X15</f>
        <v>678898.89339122875</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Tjänster'!Y15</f>
        <v>248885.77106375073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Tjänster'!Z15</f>
        <v>201693.70113680177</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Tjänster'!AA15</f>
        <v>881071.85964263661</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Tjänster'!AB15</f>
        <v>88711.179387691387</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Tjänster'!AC15</f>
        <v>1962216.304343536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Tjänster'!AD15</f>
        <v>567733.01023108524</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Tjänster'!AE15</f>
        <v>147960.41837486048</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Tjänster'!AF15</f>
        <v>449258.84513068851</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Tjänster'!AG15</f>
        <v>757674.16583928489</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Tjänster'!AH15</f>
        <v>370256.55177496967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Tjänster'!AI15</f>
        <v>143210.91368575444</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Tjänster'!AJ15</f>
        <v>72948.929382957431</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Tjänster'!AK15</f>
        <v>470488.74492706917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Tjänster'!AL15</f>
        <v>146029.67081036366</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Tjänster'!AM15</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Tjänster'!AN15</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Tjänster'!AO15</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Tjänster'!AP15</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Tjänster'!AQ15</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Tjänster'!AR15</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Tjänster'!AS15</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Tjänster'!AT15</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Tjänster'!AU15</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Tjänster'!AV15</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Tjänster'!AW15</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Tjänster'!AX15</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Tjänster'!AY15</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Tjänster'!AZ15</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7332513.3319533709</v>
      </c>
      <c r="E58" s="87"/>
      <c r="F58" s="87" t="s">
        <v>39</v>
      </c>
      <c r="G58" s="87"/>
      <c r="H58" s="87"/>
      <c r="I58" s="87"/>
      <c r="J58" s="99"/>
    </row>
    <row r="59" spans="3:10" ht="30" hidden="1" outlineLevel="1" x14ac:dyDescent="0.25">
      <c r="C59" s="84" t="str">
        <f>'Valbara Tjänster'!F1</f>
        <v>Legitimerings-tjänst IdP för medarbetare Bas (valbar)</v>
      </c>
      <c r="D59" s="91">
        <f>'Valbara Tjänster'!F11</f>
        <v>39118.554056400004</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Tjänster'!J11</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Tjänster'!N11</f>
        <v>39118.554056400004</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Tjänster'!R11</f>
        <v>0</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Tjänster'!V11</f>
        <v>188696.09096474858</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Tjänster'!Z11</f>
        <v>288498.09477999998</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Tjänster'!AD11</f>
        <v>96012.579076028152</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Tjänster'!AH11</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Tjänster'!AL11</f>
        <v>964752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Tjänster'!AP11</f>
        <v>1276302.0438999999</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Tjänster'!AT11</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Tjänster'!AX11</f>
        <v>45450.351479999998</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Tjänster'!BB11</f>
        <v>194349.84342444799</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Tjänster'!BF11</f>
        <v>306804.52450917382</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Tjänster'!BJ11</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Tjänster'!BN11</f>
        <v>34103.555426369523</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Tjänster'!BR11</f>
        <v>122385.29113844757</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Tjänster'!BV11</f>
        <v>211046.76752942722</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Tjänster'!BZ11</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Tjänster'!CD11</f>
        <v>110608.97913993857</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Tjänster'!CH11</f>
        <v>0</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Tjänster'!CL11</f>
        <v>339027.46848880005</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Tjänster'!CP11</f>
        <v>2184839.2720000003</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Tjänster'!CT11</f>
        <v>528830.41469999996</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Tjänster'!CX11</f>
        <v>192681.80712626653</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Tjänster'!DB11</f>
        <v>137971.1401569228</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Tjänster'!DF11</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Tjänster'!DJ11</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Tjänster'!DN11</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Tjänster'!DR11</f>
        <v>0</v>
      </c>
      <c r="E88" s="92"/>
      <c r="F88" s="71">
        <f>'Valbara Tjänster'!DR27</f>
        <v>0</v>
      </c>
      <c r="G88" s="92"/>
      <c r="H88" s="71">
        <f>'Valbara Tjänster'!DR28</f>
        <v>0</v>
      </c>
      <c r="I88" s="92"/>
      <c r="J88" s="161">
        <f>'Valbara Tjänster'!DR29</f>
        <v>0</v>
      </c>
    </row>
    <row r="89" spans="3:10" s="67" customFormat="1" ht="15.75" hidden="1" customHeight="1" outlineLevel="1" x14ac:dyDescent="0.25">
      <c r="C89" s="84">
        <f>'Valbara Tjänster'!DV1</f>
        <v>0</v>
      </c>
      <c r="D89" s="91">
        <f>'Valbara Tjänster'!DV11</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Tjänster'!DZ11</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Tjänster'!ED11</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Tjänster'!EH11</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Tjänster'!EL11</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Tjänster'!EP11</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Tjänster'!ET11</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Tjänster'!EX11</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Tjänster'!FB11</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Tjänster'!FF11</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Tjänster'!FJ11</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Tjänster'!FN11</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Tjänster'!FR11</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Tjänster'!FV11</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Tjänster'!FZ11</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Tjänster'!GD11</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Tjänster'!GH11</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Tjänster'!GL11</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Tjänster'!GP11</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1043069.0772168832</v>
      </c>
      <c r="E110" s="87"/>
      <c r="F110" s="70" t="s">
        <v>39</v>
      </c>
      <c r="G110" s="88"/>
      <c r="H110" s="101"/>
      <c r="I110" s="87"/>
      <c r="J110" s="99"/>
    </row>
    <row r="111" spans="3:10" ht="14.25" hidden="1" customHeight="1" outlineLevel="1" x14ac:dyDescent="0.25">
      <c r="C111" s="84" t="str">
        <f>'Gemensamma i utveckling'!C1</f>
        <v>Utvecklingsram 2025</v>
      </c>
      <c r="D111" s="91">
        <f>'Gemensamma i utveckling'!C14</f>
        <v>1043069.0772168832</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utveckling'!D14</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utveckling'!E14</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utveckling'!F14</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utveckling'!G14</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utveckling'!H14</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utveckling'!I14</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utveckling'!J14</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utveckling'!K14</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utveckling'!L14</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utveckling'!M14</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utveckling'!N14</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utveckling'!O14</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utveckling'!P14</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utveckling'!Q14</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utveckling'!R14</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utveckling'!S14</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utveckling'!T14</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utveckling'!U14</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utveckling'!V14</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utveckling'!W28</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363915.08257428231</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utveckling'!F14</f>
        <v>50276.130975</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utveckling'!J14</f>
        <v>313638.95159928233</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utveckling'!N14</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utveckling'!R14</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utveckling'!V14</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utveckling'!Z14</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utveckling'!AD14</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utveckling'!AH14</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utveckling'!AL14</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utveckling'!AP14</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utveckling'!AT14</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utveckling'!AX14</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utveckling'!BB14</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utveckling'!BF14</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utveckling'!BJ14</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utveckling'!BN14</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utveckling'!BR14</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utveckling'!BV14</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utveckling'!BZ14</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utveckling'!CD14</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utveckling'!CH14</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utveckling'!CL14</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utveckling'!CP14</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utveckling'!CT14</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utveckling'!CX14</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utveckling'!DB14</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utveckling'!DF14</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utveckling'!DJ14</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utveckling'!DN14</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4"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8903-395E-4971-AAFE-8D760F7DCB52}">
  <sheetPr>
    <tabColor rgb="FFE7DAC5"/>
  </sheetPr>
  <dimension ref="A1:K165"/>
  <sheetViews>
    <sheetView showZeros="0" workbookViewId="0">
      <selection activeCell="C196" sqref="C196"/>
    </sheetView>
  </sheetViews>
  <sheetFormatPr defaultRowHeight="15" outlineLevelRow="1" x14ac:dyDescent="0.25"/>
  <cols>
    <col min="1" max="1" width="21" customWidth="1"/>
    <col min="3" max="3" width="44.85546875" bestFit="1" customWidth="1"/>
    <col min="4" max="4" width="27.140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Tjänster'!B16</f>
        <v>Region Gotland</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4289170.3342456575</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Tjänster'!E16</f>
        <v>306248.9391601971</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Tjänster'!F16</f>
        <v>38641.967404163071</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Tjänster'!G16</f>
        <v>6969.7891559925447</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Tjänster'!H16</f>
        <v>67893.93508341485</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Tjänster'!I16</f>
        <v>479715.52915945242</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Tjänster'!J16</f>
        <v>376841.46976310998</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Tjänster'!K16</f>
        <v>378069.4838840834</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Tjänster'!L16</f>
        <v>24183.910015396923</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Tjänster'!M16</f>
        <v>25267.129065711859</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Tjänster'!N16</f>
        <v>17629.66002695042</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Tjänster'!O16</f>
        <v>58622.481521421527</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Tjänster'!P16</f>
        <v>161784.65783860543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Tjänster'!Q16</f>
        <v>86029.285148158582</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Tjänster'!R16</f>
        <v>81134.115935552167</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Tjänster'!S16</f>
        <v>19780.133910973989</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Tjänster'!T16</f>
        <v>58246.85289539121</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Tjänster'!U16</f>
        <v>43567.286190126397</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Tjänster'!V16</f>
        <v>197768.47160496228</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Tjänster'!W16</f>
        <v>117251.61396357961</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Tjänster'!X16</f>
        <v>168515.75255799023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Tjänster'!Y16</f>
        <v>61778.23151585873</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Tjänster'!Z16</f>
        <v>50064.252813103274</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Tjänster'!AA16</f>
        <v>218698.96818315412</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Tjänster'!AB16</f>
        <v>22019.81959367976</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Tjänster'!AC16</f>
        <v>487059.79701377649</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Tjänster'!AD16</f>
        <v>140922.2439488816</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Tjänster'!AE16</f>
        <v>36726.619374331771</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Tjänster'!AF16</f>
        <v>111514.67931013966</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Tjänster'!AG16</f>
        <v>147631.71997315495</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Tjänster'!AH16</f>
        <v>91904.791816960147</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Tjänster'!AI16</f>
        <v>35547.701033539626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Tjänster'!AJ16</f>
        <v>18107.326220348768</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Tjänster'!AK16</f>
        <v>116784.34844017337</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Tjänster'!AL16</f>
        <v>36247.370723320651</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Tjänster'!AM16</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Tjänster'!AN16</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Tjänster'!AO16</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Tjänster'!AP16</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Tjänster'!AQ16</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Tjänster'!AR16</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Tjänster'!AS16</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Tjänster'!AT16</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Tjänster'!AU16</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Tjänster'!AV16</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Tjänster'!AW16</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Tjänster'!AX16</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Tjänster'!AY16</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Tjänster'!AZ16</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1262370.7665150936</v>
      </c>
      <c r="E58" s="87"/>
      <c r="F58" s="87" t="s">
        <v>39</v>
      </c>
      <c r="G58" s="87"/>
      <c r="H58" s="87"/>
      <c r="I58" s="87"/>
      <c r="J58" s="99"/>
    </row>
    <row r="59" spans="3:10" ht="30" hidden="1" outlineLevel="1" x14ac:dyDescent="0.25">
      <c r="C59" s="84" t="str">
        <f>'Valbara Tjänster'!F1</f>
        <v>Legitimerings-tjänst IdP för medarbetare Bas (valbar)</v>
      </c>
      <c r="D59" s="91">
        <f>'Valbara Tjänster'!F12</f>
        <v>9709.9769052000011</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Tjänster'!J12</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Tjänster'!N12</f>
        <v>0</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Tjänster'!R12</f>
        <v>9709.9769052000011</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Tjänster'!V12</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Tjänster'!Z12</f>
        <v>0</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Tjänster'!AD12</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Tjänster'!AH12</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Tjänster'!AL12</f>
        <v>0</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Tjänster'!AP12</f>
        <v>306342.04960000003</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Tjänster'!AT12</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Tjänster'!AX12</f>
        <v>1871.6794800000002</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Tjänster'!BB12</f>
        <v>48241.366193132111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Tjänster'!BF12</f>
        <v>76154.779215505143</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Tjänster'!BJ12</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Tjänster'!BN12</f>
        <v>8465.1578659533607</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Tjänster'!BR12</f>
        <v>30378.381286209184</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Tjänster'!BV12</f>
        <v>0</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Tjänster'!BZ12</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Tjänster'!CD12</f>
        <v>27455.274328598003</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Tjänster'!CH12</f>
        <v>51406.80701225502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Tjänster'!CL12</f>
        <v>84153.133178400007</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Tjänster'!CP12</f>
        <v>542319.09600000014</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Tjänster'!CT12</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Tjänster'!CX12</f>
        <v>0</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Tjänster'!DB12</f>
        <v>34247.088544640399</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Tjänster'!DF12</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Tjänster'!DJ12</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Tjänster'!DN12</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Tjänster'!DR12</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Tjänster'!DV12</f>
        <v>0</v>
      </c>
      <c r="E89" s="92"/>
      <c r="F89" s="71">
        <f>'Valbara Tjänster'!DV27</f>
        <v>0</v>
      </c>
      <c r="G89" s="92"/>
      <c r="H89" s="71">
        <f>'Valbara Tjänster'!DV28</f>
        <v>0</v>
      </c>
      <c r="I89" s="92"/>
      <c r="J89" s="161">
        <f>'Valbara Tjänster'!DV29</f>
        <v>0</v>
      </c>
    </row>
    <row r="90" spans="3:10" s="67" customFormat="1" ht="15.75" hidden="1" customHeight="1" outlineLevel="1" x14ac:dyDescent="0.25">
      <c r="C90" s="84">
        <f>'Valbara Tjänster'!DZ1</f>
        <v>0</v>
      </c>
      <c r="D90" s="91">
        <f>'Valbara Tjänster'!DZ12</f>
        <v>0</v>
      </c>
      <c r="E90" s="92"/>
      <c r="F90" s="71">
        <f>'Valbara Tjänster'!DZ27</f>
        <v>0</v>
      </c>
      <c r="G90" s="92"/>
      <c r="H90" s="71">
        <f>'Valbara Tjänster'!DZ28</f>
        <v>0</v>
      </c>
      <c r="I90" s="92"/>
      <c r="J90" s="161">
        <f>'Valbara Tjänster'!DZ29</f>
        <v>0</v>
      </c>
    </row>
    <row r="91" spans="3:10" s="67" customFormat="1" ht="15.75" hidden="1" customHeight="1" outlineLevel="1" x14ac:dyDescent="0.25">
      <c r="C91" s="84">
        <f>'Valbara Tjänster'!ED1</f>
        <v>0</v>
      </c>
      <c r="D91" s="91">
        <f>'Valbara Tjänster'!ED12</f>
        <v>0</v>
      </c>
      <c r="E91" s="92"/>
      <c r="F91" s="71">
        <f>'Valbara Tjänster'!ED27</f>
        <v>0</v>
      </c>
      <c r="G91" s="92"/>
      <c r="H91" s="71">
        <f>'Valbara Tjänster'!ED28</f>
        <v>0</v>
      </c>
      <c r="I91" s="92"/>
      <c r="J91" s="161">
        <f>'Valbara Tjänster'!ED29</f>
        <v>0</v>
      </c>
    </row>
    <row r="92" spans="3:10" s="67" customFormat="1" ht="15.75" hidden="1" customHeight="1" outlineLevel="1" x14ac:dyDescent="0.25">
      <c r="C92" s="84">
        <f>'Valbara Tjänster'!EH1</f>
        <v>0</v>
      </c>
      <c r="D92" s="91">
        <f>'Valbara Tjänster'!EH12</f>
        <v>0</v>
      </c>
      <c r="E92" s="92"/>
      <c r="F92" s="71">
        <f>'Valbara Tjänster'!EH27</f>
        <v>0</v>
      </c>
      <c r="G92" s="92"/>
      <c r="H92" s="71">
        <f>'Valbara Tjänster'!EH28</f>
        <v>0</v>
      </c>
      <c r="I92" s="92"/>
      <c r="J92" s="161">
        <f>'Valbara Tjänster'!EH29</f>
        <v>0</v>
      </c>
    </row>
    <row r="93" spans="3:10" s="67" customFormat="1" ht="15.75" hidden="1" customHeight="1" outlineLevel="1" x14ac:dyDescent="0.25">
      <c r="C93" s="84">
        <f>'Valbara Tjänster'!EL1</f>
        <v>0</v>
      </c>
      <c r="D93" s="91">
        <f>'Valbara Tjänster'!EL12</f>
        <v>0</v>
      </c>
      <c r="E93" s="92"/>
      <c r="F93" s="71">
        <f>'Valbara Tjänster'!EL27</f>
        <v>0</v>
      </c>
      <c r="G93" s="92"/>
      <c r="H93" s="71">
        <f>'Valbara Tjänster'!EL28</f>
        <v>0</v>
      </c>
      <c r="I93" s="92"/>
      <c r="J93" s="161">
        <f>'Valbara Tjänster'!EL29</f>
        <v>0</v>
      </c>
    </row>
    <row r="94" spans="3:10" s="67" customFormat="1" ht="15.75" hidden="1" customHeight="1" outlineLevel="1" x14ac:dyDescent="0.25">
      <c r="C94" s="84">
        <f>'Valbara Tjänster'!EP1</f>
        <v>0</v>
      </c>
      <c r="D94" s="91">
        <f>'Valbara Tjänster'!EP12</f>
        <v>0</v>
      </c>
      <c r="E94" s="92"/>
      <c r="F94" s="71">
        <f>'Valbara Tjänster'!EP27</f>
        <v>0</v>
      </c>
      <c r="G94" s="92"/>
      <c r="H94" s="71">
        <f>'Valbara Tjänster'!EP28</f>
        <v>0</v>
      </c>
      <c r="I94" s="92"/>
      <c r="J94" s="161">
        <f>'Valbara Tjänster'!EP29</f>
        <v>0</v>
      </c>
    </row>
    <row r="95" spans="3:10" s="67" customFormat="1" ht="15.75" hidden="1" customHeight="1" outlineLevel="1" x14ac:dyDescent="0.25">
      <c r="C95" s="84">
        <f>'Valbara Tjänster'!ET1</f>
        <v>0</v>
      </c>
      <c r="D95" s="91">
        <f>'Valbara Tjänster'!ET12</f>
        <v>0</v>
      </c>
      <c r="E95" s="92"/>
      <c r="F95" s="71">
        <f>'Valbara Tjänster'!ET27</f>
        <v>0</v>
      </c>
      <c r="G95" s="92"/>
      <c r="H95" s="71">
        <f>'Valbara Tjänster'!ET28</f>
        <v>0</v>
      </c>
      <c r="I95" s="92"/>
      <c r="J95" s="161">
        <f>'Valbara Tjänster'!ET29</f>
        <v>0</v>
      </c>
    </row>
    <row r="96" spans="3:10" s="67" customFormat="1" ht="15.75" hidden="1" customHeight="1" outlineLevel="1" x14ac:dyDescent="0.25">
      <c r="C96" s="84">
        <f>'Valbara Tjänster'!EX1</f>
        <v>0</v>
      </c>
      <c r="D96" s="91">
        <f>'Valbara Tjänster'!EX12</f>
        <v>0</v>
      </c>
      <c r="E96" s="92"/>
      <c r="F96" s="71">
        <f>'Valbara Tjänster'!EX27</f>
        <v>0</v>
      </c>
      <c r="G96" s="92"/>
      <c r="H96" s="71">
        <f>'Valbara Tjänster'!EX28</f>
        <v>0</v>
      </c>
      <c r="I96" s="92"/>
      <c r="J96" s="161">
        <f>'Valbara Tjänster'!EX29</f>
        <v>0</v>
      </c>
    </row>
    <row r="97" spans="3:10" s="67" customFormat="1" ht="15.75" hidden="1" customHeight="1" outlineLevel="1" x14ac:dyDescent="0.25">
      <c r="C97" s="84">
        <f>'Valbara Tjänster'!FB1</f>
        <v>0</v>
      </c>
      <c r="D97" s="91">
        <f>'Valbara Tjänster'!FB12</f>
        <v>0</v>
      </c>
      <c r="E97" s="92"/>
      <c r="F97" s="71">
        <f>'Valbara Tjänster'!FB27</f>
        <v>0</v>
      </c>
      <c r="G97" s="92"/>
      <c r="H97" s="71">
        <f>'Valbara Tjänster'!FB28</f>
        <v>0</v>
      </c>
      <c r="I97" s="92"/>
      <c r="J97" s="161">
        <f>'Valbara Tjänster'!FB29</f>
        <v>0</v>
      </c>
    </row>
    <row r="98" spans="3:10" s="67" customFormat="1" ht="15.75" hidden="1" customHeight="1" outlineLevel="1" x14ac:dyDescent="0.25">
      <c r="C98" s="84">
        <f>'Valbara Tjänster'!FF1</f>
        <v>0</v>
      </c>
      <c r="D98" s="91">
        <f>'Valbara Tjänster'!FF12</f>
        <v>0</v>
      </c>
      <c r="E98" s="92"/>
      <c r="F98" s="71">
        <f>'Valbara Tjänster'!FF27</f>
        <v>0</v>
      </c>
      <c r="G98" s="92"/>
      <c r="H98" s="71">
        <f>'Valbara Tjänster'!FF28</f>
        <v>0</v>
      </c>
      <c r="I98" s="92"/>
      <c r="J98" s="161">
        <f>'Valbara Tjänster'!FF29</f>
        <v>0</v>
      </c>
    </row>
    <row r="99" spans="3:10" s="67" customFormat="1" ht="15.75" hidden="1" customHeight="1" outlineLevel="1" x14ac:dyDescent="0.25">
      <c r="C99" s="84">
        <f>'Valbara Tjänster'!FJ1</f>
        <v>0</v>
      </c>
      <c r="D99" s="91">
        <f>'Valbara Tjänster'!FJ12</f>
        <v>0</v>
      </c>
      <c r="E99" s="92"/>
      <c r="F99" s="71">
        <f>'Valbara Tjänster'!FJ27</f>
        <v>0</v>
      </c>
      <c r="G99" s="92"/>
      <c r="H99" s="71">
        <f>'Valbara Tjänster'!FJ28</f>
        <v>0</v>
      </c>
      <c r="I99" s="92"/>
      <c r="J99" s="161">
        <f>'Valbara Tjänster'!FJ29</f>
        <v>0</v>
      </c>
    </row>
    <row r="100" spans="3:10" s="67" customFormat="1" ht="15.75" hidden="1" customHeight="1" outlineLevel="1" x14ac:dyDescent="0.25">
      <c r="C100" s="84">
        <f>'Valbara Tjänster'!FN1</f>
        <v>0</v>
      </c>
      <c r="D100" s="91">
        <f>'Valbara Tjänster'!FN12</f>
        <v>0</v>
      </c>
      <c r="E100" s="92"/>
      <c r="F100" s="71">
        <f>'Valbara Tjänster'!FN27</f>
        <v>0</v>
      </c>
      <c r="G100" s="92"/>
      <c r="H100" s="71">
        <f>'Valbara Tjänster'!FN28</f>
        <v>0</v>
      </c>
      <c r="I100" s="92"/>
      <c r="J100" s="161">
        <f>'Valbara Tjänster'!FN29</f>
        <v>0</v>
      </c>
    </row>
    <row r="101" spans="3:10" s="67" customFormat="1" ht="15.75" hidden="1" customHeight="1" outlineLevel="1" x14ac:dyDescent="0.25">
      <c r="C101" s="84">
        <f>'Valbara Tjänster'!FR1</f>
        <v>0</v>
      </c>
      <c r="D101" s="91">
        <f>'Valbara Tjänster'!FR12</f>
        <v>0</v>
      </c>
      <c r="E101" s="92"/>
      <c r="F101" s="71">
        <f>'Valbara Tjänster'!FR27</f>
        <v>0</v>
      </c>
      <c r="G101" s="92"/>
      <c r="H101" s="71">
        <f>'Valbara Tjänster'!FR28</f>
        <v>0</v>
      </c>
      <c r="I101" s="92"/>
      <c r="J101" s="161">
        <f>'Valbara Tjänster'!FR29</f>
        <v>0</v>
      </c>
    </row>
    <row r="102" spans="3:10" s="67" customFormat="1" ht="15.75" hidden="1" customHeight="1" outlineLevel="1" x14ac:dyDescent="0.25">
      <c r="C102" s="84">
        <f>'Valbara Tjänster'!FV1</f>
        <v>0</v>
      </c>
      <c r="D102" s="91">
        <f>'Valbara Tjänster'!FV12</f>
        <v>0</v>
      </c>
      <c r="E102" s="92"/>
      <c r="F102" s="71">
        <f>'Valbara Tjänster'!FV27</f>
        <v>0</v>
      </c>
      <c r="G102" s="92"/>
      <c r="H102" s="71">
        <f>'Valbara Tjänster'!FV28</f>
        <v>0</v>
      </c>
      <c r="I102" s="92"/>
      <c r="J102" s="161">
        <f>'Valbara Tjänster'!FV29</f>
        <v>0</v>
      </c>
    </row>
    <row r="103" spans="3:10" s="67" customFormat="1" ht="15.75" hidden="1" customHeight="1" outlineLevel="1" x14ac:dyDescent="0.25">
      <c r="C103" s="84">
        <f>'Valbara Tjänster'!FZ1</f>
        <v>0</v>
      </c>
      <c r="D103" s="91">
        <f>'Valbara Tjänster'!FZ12</f>
        <v>0</v>
      </c>
      <c r="E103" s="92"/>
      <c r="F103" s="71">
        <f>'Valbara Tjänster'!FZ27</f>
        <v>0</v>
      </c>
      <c r="G103" s="92"/>
      <c r="H103" s="71">
        <f>'Valbara Tjänster'!FZ28</f>
        <v>0</v>
      </c>
      <c r="I103" s="92"/>
      <c r="J103" s="161">
        <f>'Valbara Tjänster'!FZ29</f>
        <v>0</v>
      </c>
    </row>
    <row r="104" spans="3:10" s="67" customFormat="1" ht="15.75" hidden="1" customHeight="1" outlineLevel="1" x14ac:dyDescent="0.25">
      <c r="C104" s="84">
        <f>'Valbara Tjänster'!GD1</f>
        <v>0</v>
      </c>
      <c r="D104" s="91">
        <f>'Valbara Tjänster'!GD12</f>
        <v>0</v>
      </c>
      <c r="E104" s="92"/>
      <c r="F104" s="71">
        <f>'Valbara Tjänster'!GD27</f>
        <v>0</v>
      </c>
      <c r="G104" s="92"/>
      <c r="H104" s="71">
        <f>'Valbara Tjänster'!GD28</f>
        <v>0</v>
      </c>
      <c r="I104" s="92"/>
      <c r="J104" s="161">
        <f>'Valbara Tjänster'!GD29</f>
        <v>0</v>
      </c>
    </row>
    <row r="105" spans="3:10" s="67" customFormat="1" ht="15.75" hidden="1" customHeight="1" outlineLevel="1" x14ac:dyDescent="0.25">
      <c r="C105" s="84">
        <f>'Valbara Tjänster'!GH1</f>
        <v>0</v>
      </c>
      <c r="D105" s="91">
        <f>'Valbara Tjänster'!GH12</f>
        <v>0</v>
      </c>
      <c r="E105" s="92"/>
      <c r="F105" s="71">
        <f>'Valbara Tjänster'!GH27</f>
        <v>0</v>
      </c>
      <c r="G105" s="92"/>
      <c r="H105" s="71">
        <f>'Valbara Tjänster'!GH28</f>
        <v>0</v>
      </c>
      <c r="I105" s="92"/>
      <c r="J105" s="161">
        <f>'Valbara Tjänster'!GH29</f>
        <v>0</v>
      </c>
    </row>
    <row r="106" spans="3:10" s="67" customFormat="1" ht="15.75" hidden="1" customHeight="1" outlineLevel="1" x14ac:dyDescent="0.25">
      <c r="C106" s="84">
        <f>'Valbara Tjänster'!GL1</f>
        <v>0</v>
      </c>
      <c r="D106" s="91">
        <f>'Valbara Tjänster'!GL12</f>
        <v>0</v>
      </c>
      <c r="E106" s="92"/>
      <c r="F106" s="71">
        <f>'Valbara Tjänster'!GL27</f>
        <v>0</v>
      </c>
      <c r="G106" s="92"/>
      <c r="H106" s="71">
        <f>'Valbara Tjänster'!GL28</f>
        <v>0</v>
      </c>
      <c r="I106" s="92"/>
      <c r="J106" s="161">
        <f>'Valbara Tjänster'!GL29</f>
        <v>0</v>
      </c>
    </row>
    <row r="107" spans="3:10" s="67" customFormat="1" ht="15.75" hidden="1" customHeight="1" outlineLevel="1" thickBot="1" x14ac:dyDescent="0.3">
      <c r="C107" s="94">
        <f>'Valbara Tjänster'!GP1</f>
        <v>0</v>
      </c>
      <c r="D107" s="95">
        <f>'Valbara Tjänster'!GP12</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258909.79088086181</v>
      </c>
      <c r="E110" s="87"/>
      <c r="F110" s="70" t="s">
        <v>39</v>
      </c>
      <c r="G110" s="88"/>
      <c r="H110" s="101"/>
      <c r="I110" s="87"/>
      <c r="J110" s="99"/>
    </row>
    <row r="111" spans="3:10" ht="14.25" hidden="1" customHeight="1" outlineLevel="1" x14ac:dyDescent="0.25">
      <c r="C111" s="84" t="str">
        <f>'Gemensamma i utveckling'!C1</f>
        <v>Utvecklingsram 2025</v>
      </c>
      <c r="D111" s="91">
        <f>'Gemensamma i utveckling'!C15</f>
        <v>258909.79088086181</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utveckling'!D15</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utveckling'!E15</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utveckling'!F15</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utveckling'!G15</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utveckling'!H15</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utveckling'!I15</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utveckling'!J15</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utveckling'!K15</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utveckling'!L15</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utveckling'!M15</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utveckling'!N15</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utveckling'!O15</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utveckling'!P15</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utveckling'!Q15</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utveckling'!R15</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utveckling'!S15</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utveckling'!T15</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utveckling'!U15</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utveckling'!V15</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utveckling'!W15</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0</v>
      </c>
      <c r="E134" s="87"/>
      <c r="F134" s="87" t="s">
        <v>39</v>
      </c>
      <c r="G134" s="87"/>
      <c r="H134" s="87"/>
      <c r="I134" s="87"/>
      <c r="J134" s="99"/>
    </row>
    <row r="135" spans="3:10" ht="30" hidden="1" outlineLevel="1" x14ac:dyDescent="0.25">
      <c r="C135" s="84" t="str">
        <f>'Valbara i utveckling'!F1</f>
        <v>Elektronisk beställning och svar av lab.undersökningar (bara Q1-2026)</v>
      </c>
      <c r="D135" s="91">
        <f>'Valbara i utveckling'!F15</f>
        <v>0</v>
      </c>
      <c r="E135" s="92"/>
      <c r="F135" s="92" t="str">
        <f>'Valbara i utveckling'!F30</f>
        <v>Kvartal förskott</v>
      </c>
      <c r="G135" s="92"/>
      <c r="H135" s="92" t="str">
        <f>'Valbara i utveckling'!F31</f>
        <v>Dec</v>
      </c>
      <c r="I135" s="92"/>
      <c r="J135" s="93" t="str">
        <f>'Valbara i utveckling'!F32</f>
        <v>1/4 av projektet 2026</v>
      </c>
    </row>
    <row r="136" spans="3:10" ht="45" hidden="1" outlineLevel="1" x14ac:dyDescent="0.25">
      <c r="C136" s="84" t="str">
        <f>'Valbara i utveckling'!J1</f>
        <v>Invånarens samtycken på 1177</v>
      </c>
      <c r="D136" s="91">
        <f>'Valbara i utveckling'!J15</f>
        <v>0</v>
      </c>
      <c r="E136" s="92"/>
      <c r="F136" s="92" t="str">
        <f>'Valbara i utveckling'!J30</f>
        <v>Kvartal förskott</v>
      </c>
      <c r="G136" s="92"/>
      <c r="H136" s="92" t="str">
        <f>'Valbara i utveckling'!J31</f>
        <v>Dec,Mar,Jun,Sep</v>
      </c>
      <c r="I136" s="92"/>
      <c r="J136" s="103" t="str">
        <f>'Valbara i utveckling'!J32</f>
        <v>Skåne och VGR kompletteringsfinansierar</v>
      </c>
    </row>
    <row r="137" spans="3:10" ht="30" hidden="1" outlineLevel="1" x14ac:dyDescent="0.25">
      <c r="C137" s="84" t="str">
        <f>'Valbara i utveckling'!N1</f>
        <v>Fristående hänvisningsstöd (RGS webb 2.0)​</v>
      </c>
      <c r="D137" s="91">
        <f>'Valbara i utveckling'!N15</f>
        <v>0</v>
      </c>
      <c r="E137" s="92"/>
      <c r="F137" s="92" t="str">
        <f>'Valbara i utveckling'!N30</f>
        <v xml:space="preserve"> -</v>
      </c>
      <c r="G137" s="92"/>
      <c r="H137" s="92" t="str">
        <f>'Valbara i utveckling'!N31</f>
        <v xml:space="preserve"> -</v>
      </c>
      <c r="I137" s="92"/>
      <c r="J137" s="103" t="str">
        <f>'Valbara i utveckling'!N32</f>
        <v>Väntar intresseanmälan</v>
      </c>
    </row>
    <row r="138" spans="3:10" hidden="1" outlineLevel="1" x14ac:dyDescent="0.25">
      <c r="C138" s="84" t="str">
        <f>'Valbara i utveckling'!R1</f>
        <v>Barn och ungas rätt till information i 1177</v>
      </c>
      <c r="D138" s="91">
        <f>'Valbara i utveckling'!R15</f>
        <v>0</v>
      </c>
      <c r="E138" s="92"/>
      <c r="F138" s="92" t="str">
        <f>'Valbara i utveckling'!R30</f>
        <v xml:space="preserve"> -</v>
      </c>
      <c r="G138" s="92"/>
      <c r="H138" s="92" t="str">
        <f>'Valbara i utveckling'!R31</f>
        <v xml:space="preserve"> -</v>
      </c>
      <c r="I138" s="92"/>
      <c r="J138" s="103" t="str">
        <f>'Valbara i utveckling'!R32</f>
        <v>Väntar Avsiktsförkl</v>
      </c>
    </row>
    <row r="139" spans="3:10" hidden="1" outlineLevel="1" x14ac:dyDescent="0.25">
      <c r="C139" s="84" t="str">
        <f>'Valbara i utveckling'!V1</f>
        <v>1177 sammanhållen planering Steg 2</v>
      </c>
      <c r="D139" s="91">
        <f>'Valbara i utveckling'!V15</f>
        <v>0</v>
      </c>
      <c r="E139" s="92"/>
      <c r="F139" s="71" t="str">
        <f>'Valbara i utveckling'!V30</f>
        <v xml:space="preserve"> -</v>
      </c>
      <c r="G139" s="92"/>
      <c r="H139" s="71" t="str">
        <f>'Valbara i utveckling'!V31</f>
        <v xml:space="preserve"> -</v>
      </c>
      <c r="I139" s="92"/>
      <c r="J139" s="103" t="str">
        <f>'Valbara i utveckling'!V32</f>
        <v>Väntar Avsiktsförkl</v>
      </c>
    </row>
    <row r="140" spans="3:10" hidden="1" outlineLevel="1" x14ac:dyDescent="0.25">
      <c r="C140" s="84" t="str">
        <f>'Valbara i utveckling'!Z1</f>
        <v>Fortsatt utveckling 1177 för vårdpersonal​</v>
      </c>
      <c r="D140" s="91">
        <f>'Valbara i utveckling'!Z15</f>
        <v>0</v>
      </c>
      <c r="E140" s="92"/>
      <c r="F140" s="92" t="str">
        <f>'Valbara i utveckling'!Z30</f>
        <v xml:space="preserve"> -</v>
      </c>
      <c r="G140" s="92"/>
      <c r="H140" s="92" t="str">
        <f>'Valbara i utveckling'!Z31</f>
        <v xml:space="preserve"> -</v>
      </c>
      <c r="I140" s="92"/>
      <c r="J140" s="103" t="str">
        <f>'Valbara i utveckling'!Z32</f>
        <v>Väntar Avsiktsförkl</v>
      </c>
    </row>
    <row r="141" spans="3:10" hidden="1" outlineLevel="1" x14ac:dyDescent="0.25">
      <c r="C141" s="84">
        <f>'Valbara i utveckling'!AD1</f>
        <v>0</v>
      </c>
      <c r="D141" s="91">
        <f>'Valbara i utveckling'!AD15</f>
        <v>0</v>
      </c>
      <c r="E141" s="92"/>
      <c r="F141" s="92">
        <f>'Valbara i utveckling'!AD30</f>
        <v>0</v>
      </c>
      <c r="G141" s="92"/>
      <c r="H141" s="92">
        <f>'Valbara i utveckling'!AD31</f>
        <v>0</v>
      </c>
      <c r="I141" s="92"/>
      <c r="J141" s="103">
        <f>'Valbara i utveckling'!AD32</f>
        <v>0</v>
      </c>
    </row>
    <row r="142" spans="3:10" hidden="1" outlineLevel="1" x14ac:dyDescent="0.25">
      <c r="C142" s="84">
        <f>'Valbara i utveckling'!AH1</f>
        <v>0</v>
      </c>
      <c r="D142" s="91">
        <f>'Valbara i utveckling'!AH15</f>
        <v>0</v>
      </c>
      <c r="E142" s="92"/>
      <c r="F142" s="92">
        <f>'Valbara i utveckling'!AH30</f>
        <v>0</v>
      </c>
      <c r="G142" s="92"/>
      <c r="H142" s="92">
        <f>'Valbara i utveckling'!AH31</f>
        <v>0</v>
      </c>
      <c r="I142" s="92"/>
      <c r="J142" s="103">
        <f>'Valbara i utveckling'!AH32</f>
        <v>0</v>
      </c>
    </row>
    <row r="143" spans="3:10" hidden="1" outlineLevel="1" x14ac:dyDescent="0.25">
      <c r="C143" s="84">
        <f>'Valbara i utveckling'!AL1</f>
        <v>0</v>
      </c>
      <c r="D143" s="91">
        <f>'Valbara i utveckling'!AL15</f>
        <v>0</v>
      </c>
      <c r="E143" s="92"/>
      <c r="F143" s="92">
        <f>'Valbara i utveckling'!AL30</f>
        <v>0</v>
      </c>
      <c r="G143" s="92"/>
      <c r="H143" s="92">
        <f>'Valbara i utveckling'!AL31</f>
        <v>0</v>
      </c>
      <c r="I143" s="92"/>
      <c r="J143" s="103">
        <f>'Valbara i utveckling'!AL32</f>
        <v>0</v>
      </c>
    </row>
    <row r="144" spans="3:10" hidden="1" outlineLevel="1" x14ac:dyDescent="0.25">
      <c r="C144" s="84">
        <f>'Valbara i utveckling'!AP1</f>
        <v>0</v>
      </c>
      <c r="D144" s="91">
        <f>'Valbara i utveckling'!AP15</f>
        <v>0</v>
      </c>
      <c r="E144" s="92"/>
      <c r="F144" s="92">
        <f>'Valbara i utveckling'!AP30</f>
        <v>0</v>
      </c>
      <c r="G144" s="92"/>
      <c r="H144" s="92">
        <f>'Valbara i utveckling'!AP31</f>
        <v>0</v>
      </c>
      <c r="I144" s="92"/>
      <c r="J144" s="103">
        <f>'Valbara i utveckling'!AP32</f>
        <v>0</v>
      </c>
    </row>
    <row r="145" spans="3:10" hidden="1" outlineLevel="1" x14ac:dyDescent="0.25">
      <c r="C145" s="84">
        <f>'Valbara i utveckling'!AT1</f>
        <v>0</v>
      </c>
      <c r="D145" s="91">
        <f>'Valbara i utveckling'!AT15</f>
        <v>0</v>
      </c>
      <c r="E145" s="92"/>
      <c r="F145" s="92">
        <f>'Valbara i utveckling'!AT30</f>
        <v>0</v>
      </c>
      <c r="G145" s="92"/>
      <c r="H145" s="92">
        <f>'Valbara i utveckling'!AT31</f>
        <v>0</v>
      </c>
      <c r="I145" s="92"/>
      <c r="J145" s="103">
        <f>'Valbara i utveckling'!AT32</f>
        <v>0</v>
      </c>
    </row>
    <row r="146" spans="3:10" hidden="1" outlineLevel="1" x14ac:dyDescent="0.25">
      <c r="C146" s="84">
        <f>'Valbara i utveckling'!AX1</f>
        <v>0</v>
      </c>
      <c r="D146" s="91">
        <f>'Valbara i utveckling'!AX15</f>
        <v>0</v>
      </c>
      <c r="E146" s="92"/>
      <c r="F146" s="92">
        <f>'Valbara i utveckling'!AX30</f>
        <v>0</v>
      </c>
      <c r="G146" s="92"/>
      <c r="H146" s="92">
        <f>'Valbara i utveckling'!AX31</f>
        <v>0</v>
      </c>
      <c r="I146" s="92"/>
      <c r="J146" s="103">
        <f>'Valbara i utveckling'!AX32</f>
        <v>0</v>
      </c>
    </row>
    <row r="147" spans="3:10" hidden="1" outlineLevel="1" x14ac:dyDescent="0.25">
      <c r="C147" s="84">
        <f>'Valbara i utveckling'!BB1</f>
        <v>0</v>
      </c>
      <c r="D147" s="91">
        <f>'Valbara i utveckling'!BB15</f>
        <v>0</v>
      </c>
      <c r="E147" s="92"/>
      <c r="F147" s="92">
        <f>'Valbara i utveckling'!BB30</f>
        <v>0</v>
      </c>
      <c r="G147" s="92"/>
      <c r="H147" s="92">
        <f>'Valbara i utveckling'!BB31</f>
        <v>0</v>
      </c>
      <c r="I147" s="92"/>
      <c r="J147" s="103">
        <f>'Valbara i utveckling'!BB32</f>
        <v>0</v>
      </c>
    </row>
    <row r="148" spans="3:10" hidden="1" outlineLevel="1" x14ac:dyDescent="0.25">
      <c r="C148" s="84">
        <f>'Valbara i utveckling'!BF1</f>
        <v>0</v>
      </c>
      <c r="D148" s="91">
        <f>'Valbara i utveckling'!BF15</f>
        <v>0</v>
      </c>
      <c r="E148" s="92"/>
      <c r="F148" s="92">
        <f>'Valbara i utveckling'!BF30</f>
        <v>0</v>
      </c>
      <c r="G148" s="92"/>
      <c r="H148" s="92">
        <f>'Valbara i utveckling'!BF31</f>
        <v>0</v>
      </c>
      <c r="I148" s="92"/>
      <c r="J148" s="103">
        <f>'Valbara i utveckling'!BF32</f>
        <v>0</v>
      </c>
    </row>
    <row r="149" spans="3:10" ht="15" hidden="1" customHeight="1" outlineLevel="1" x14ac:dyDescent="0.25">
      <c r="C149" s="84">
        <f>'Valbara i utveckling'!BJ1</f>
        <v>0</v>
      </c>
      <c r="D149" s="91">
        <f>'Valbara i utveckling'!BJ15</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utveckling'!BN15</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utveckling'!BR15</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utveckling'!BV15</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utveckling'!BZ15</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utveckling'!CD15</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utveckling'!CH15</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utveckling'!CL15</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utveckling'!CP15</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utveckling'!CT15</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utveckling'!CX15</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utveckling'!DB15</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utveckling'!DF15</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utveckling'!DJ15</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utveckling'!DN15</f>
        <v>0</v>
      </c>
      <c r="E163" s="166"/>
      <c r="F163" s="166">
        <f>'Valbara i utveckling'!DN30</f>
        <v>0</v>
      </c>
      <c r="G163" s="166"/>
      <c r="H163" s="166">
        <f>'Valbara i utveckling'!DN31</f>
        <v>0</v>
      </c>
      <c r="I163" s="166"/>
      <c r="J163" s="167">
        <f>'Valbara i utveckling'!DN32</f>
        <v>0</v>
      </c>
    </row>
    <row r="164" spans="3:10" hidden="1" outlineLevel="1" x14ac:dyDescent="0.25">
      <c r="C164" s="92"/>
      <c r="D164" s="92"/>
      <c r="E164" s="92"/>
      <c r="F164" s="92"/>
      <c r="G164" s="92"/>
      <c r="H164" s="92"/>
      <c r="I164" s="92"/>
      <c r="J164" s="92"/>
    </row>
    <row r="165" spans="3:10" collapsed="1" x14ac:dyDescent="0.25">
      <c r="C165" s="92"/>
      <c r="D165" s="92"/>
      <c r="E165" s="92"/>
      <c r="F165" s="92"/>
      <c r="G165" s="92"/>
      <c r="H165" s="92"/>
      <c r="I165" s="92"/>
      <c r="J165" s="92"/>
    </row>
  </sheetData>
  <mergeCells count="3">
    <mergeCell ref="C2:J2"/>
    <mergeCell ref="A3:A7"/>
    <mergeCell ref="C3:J3"/>
  </mergeCells>
  <conditionalFormatting sqref="D8:D55">
    <cfRule type="cellIs" dxfId="13" priority="1" operator="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16FC-6DE0-46D9-AE72-326BC65E2874}">
  <sheetPr>
    <tabColor rgb="FFE7DAC5"/>
  </sheetPr>
  <dimension ref="A1:K165"/>
  <sheetViews>
    <sheetView showZeros="0" workbookViewId="0">
      <selection activeCell="C186" sqref="C186"/>
    </sheetView>
  </sheetViews>
  <sheetFormatPr defaultRowHeight="15" outlineLevelRow="1" x14ac:dyDescent="0.25"/>
  <cols>
    <col min="1" max="1" width="21" customWidth="1"/>
    <col min="3" max="3" width="44.85546875" bestFit="1" customWidth="1"/>
    <col min="4" max="4" width="26.28515625" customWidth="1"/>
    <col min="6" max="6" width="28.85546875" customWidth="1"/>
    <col min="7" max="7" width="5.28515625" customWidth="1"/>
    <col min="8" max="8" width="21.7109375" bestFit="1" customWidth="1"/>
    <col min="9" max="9" width="4.7109375" customWidth="1"/>
    <col min="10" max="10" width="24.28515625" bestFit="1" customWidth="1"/>
    <col min="11" max="11" width="4.7109375" customWidth="1"/>
  </cols>
  <sheetData>
    <row r="1" spans="1:11" ht="40.700000000000003" customHeight="1" thickBot="1" x14ac:dyDescent="0.55000000000000004">
      <c r="C1" s="45" t="str">
        <f>'Gemensamma Tjänster'!B17</f>
        <v>Region Blekinge</v>
      </c>
    </row>
    <row r="2" spans="1:11" ht="92.25" customHeight="1" x14ac:dyDescent="0.4">
      <c r="C2" s="337" t="s">
        <v>57</v>
      </c>
      <c r="D2" s="338"/>
      <c r="E2" s="338"/>
      <c r="F2" s="338"/>
      <c r="G2" s="338"/>
      <c r="H2" s="338"/>
      <c r="I2" s="338"/>
      <c r="J2" s="339"/>
    </row>
    <row r="3" spans="1:11" ht="21.75" customHeight="1" thickBot="1" x14ac:dyDescent="0.3">
      <c r="A3" s="343" t="s">
        <v>41</v>
      </c>
      <c r="C3" s="340" t="s">
        <v>42</v>
      </c>
      <c r="D3" s="341"/>
      <c r="E3" s="341"/>
      <c r="F3" s="341"/>
      <c r="G3" s="341"/>
      <c r="H3" s="341"/>
      <c r="I3" s="341"/>
      <c r="J3" s="342"/>
    </row>
    <row r="4" spans="1:11" x14ac:dyDescent="0.25">
      <c r="A4" s="343"/>
    </row>
    <row r="5" spans="1:11" ht="15.75" x14ac:dyDescent="0.25">
      <c r="A5" s="343"/>
      <c r="D5" s="39" t="s">
        <v>169</v>
      </c>
      <c r="E5" s="43"/>
      <c r="F5" s="39"/>
      <c r="G5" s="39"/>
      <c r="H5" s="44"/>
      <c r="I5" s="39"/>
      <c r="J5" s="39"/>
      <c r="K5" s="5"/>
    </row>
    <row r="6" spans="1:11" ht="15.75" thickBot="1" x14ac:dyDescent="0.3">
      <c r="A6" s="343"/>
    </row>
    <row r="7" spans="1:11" ht="30" x14ac:dyDescent="0.25">
      <c r="A7" s="343"/>
      <c r="C7" s="85" t="s">
        <v>30</v>
      </c>
      <c r="D7" s="86">
        <f>SUM(D8:D55)</f>
        <v>11088266.581629286</v>
      </c>
      <c r="E7" s="87"/>
      <c r="F7" s="88" t="s">
        <v>36</v>
      </c>
      <c r="G7" s="88"/>
      <c r="H7" s="73" t="s">
        <v>37</v>
      </c>
      <c r="I7" s="89"/>
      <c r="J7" s="90" t="s">
        <v>45</v>
      </c>
      <c r="K7" s="40"/>
    </row>
    <row r="8" spans="1:11" ht="15" hidden="1" customHeight="1" outlineLevel="1" x14ac:dyDescent="0.25">
      <c r="C8" s="84" t="str">
        <f>'Gemensamma Tjänster'!E2</f>
        <v>Identifierings-tjänster SITHS</v>
      </c>
      <c r="D8" s="91">
        <f>'Gemensamma Tjänster'!E17</f>
        <v>787382.55039699434</v>
      </c>
      <c r="E8" s="92"/>
      <c r="F8" s="71" t="str">
        <f>'Gemensamma Tjänster'!E31</f>
        <v>Kvartal förskott</v>
      </c>
      <c r="G8" s="92"/>
      <c r="H8" s="71" t="str">
        <f>'Gemensamma Tjänster'!E32</f>
        <v>Dec,Mar,Jun,Sep</v>
      </c>
      <c r="I8" s="92"/>
      <c r="J8" s="93" t="str">
        <f>'Gemensamma Tjänster'!E33</f>
        <v>N/A</v>
      </c>
    </row>
    <row r="9" spans="1:11" ht="15" hidden="1" customHeight="1" outlineLevel="1" x14ac:dyDescent="0.25">
      <c r="C9" s="84" t="str">
        <f>'Gemensamma Tjänster'!F2</f>
        <v>Katalogtjänster HSA</v>
      </c>
      <c r="D9" s="91">
        <f>'Gemensamma Tjänster'!F17</f>
        <v>99350.583647676787</v>
      </c>
      <c r="E9" s="92"/>
      <c r="F9" s="71" t="str">
        <f>'Gemensamma Tjänster'!F31</f>
        <v>Kvartal förskott</v>
      </c>
      <c r="G9" s="92"/>
      <c r="H9" s="71" t="str">
        <f>'Gemensamma Tjänster'!F32</f>
        <v>Dec,Mar,Jun,Sep</v>
      </c>
      <c r="I9" s="92"/>
      <c r="J9" s="93" t="str">
        <f>'Gemensamma Tjänster'!F33</f>
        <v>N/A</v>
      </c>
    </row>
    <row r="10" spans="1:11" ht="15" hidden="1" customHeight="1" outlineLevel="1" x14ac:dyDescent="0.25">
      <c r="C10" s="84" t="str">
        <f>'Gemensamma Tjänster'!G2</f>
        <v>Kommunikations-tjänster Sjunet</v>
      </c>
      <c r="D10" s="91">
        <f>'Gemensamma Tjänster'!G17</f>
        <v>17919.704069583859</v>
      </c>
      <c r="E10" s="92"/>
      <c r="F10" s="71" t="str">
        <f>'Gemensamma Tjänster'!G31</f>
        <v>Kvartal förskott</v>
      </c>
      <c r="G10" s="92"/>
      <c r="H10" s="71" t="str">
        <f>'Gemensamma Tjänster'!G32</f>
        <v>Dec,Mar,Jun,Sep</v>
      </c>
      <c r="I10" s="92"/>
      <c r="J10" s="93" t="str">
        <f>'Gemensamma Tjänster'!G33</f>
        <v>N/A</v>
      </c>
    </row>
    <row r="11" spans="1:11" ht="15" hidden="1" customHeight="1" outlineLevel="1" x14ac:dyDescent="0.25">
      <c r="C11" s="84" t="str">
        <f>'Gemensamma Tjänster'!H2</f>
        <v>Säkerhetstjänster gemensam</v>
      </c>
      <c r="D11" s="91">
        <f>'Gemensamma Tjänster'!H17</f>
        <v>174558.97123778544</v>
      </c>
      <c r="E11" s="92"/>
      <c r="F11" s="71" t="str">
        <f>'Gemensamma Tjänster'!H31</f>
        <v>Kvartal förskott</v>
      </c>
      <c r="G11" s="92"/>
      <c r="H11" s="71" t="str">
        <f>'Gemensamma Tjänster'!H32</f>
        <v>Dec,Mar,Jun,Sep</v>
      </c>
      <c r="I11" s="92"/>
      <c r="J11" s="93" t="str">
        <f>'Gemensamma Tjänster'!H33</f>
        <v>N/A</v>
      </c>
    </row>
    <row r="12" spans="1:11" ht="15" hidden="1" customHeight="1" outlineLevel="1" x14ac:dyDescent="0.25">
      <c r="C12" s="84" t="str">
        <f>'Gemensamma Tjänster'!I2</f>
        <v>1177 inloggningsportal (e-tjänster)</v>
      </c>
      <c r="D12" s="91">
        <f>'Gemensamma Tjänster'!I17</f>
        <v>1233374.5150282145</v>
      </c>
      <c r="E12" s="92"/>
      <c r="F12" s="71" t="str">
        <f>'Gemensamma Tjänster'!I31</f>
        <v>Kvartal förskott</v>
      </c>
      <c r="G12" s="92"/>
      <c r="H12" s="71" t="str">
        <f>'Gemensamma Tjänster'!I32</f>
        <v>Dec,Mar,Jun,Sep</v>
      </c>
      <c r="I12" s="92"/>
      <c r="J12" s="93" t="str">
        <f>'Gemensamma Tjänster'!I33</f>
        <v>N/A</v>
      </c>
    </row>
    <row r="13" spans="1:11" ht="15" hidden="1" customHeight="1" outlineLevel="1" x14ac:dyDescent="0.25">
      <c r="C13" s="84" t="str">
        <f>'Gemensamma Tjänster'!J2</f>
        <v xml:space="preserve">1177 på telefon </v>
      </c>
      <c r="D13" s="91">
        <f>'Gemensamma Tjänster'!J17</f>
        <v>968879.75635473989</v>
      </c>
      <c r="E13" s="92"/>
      <c r="F13" s="71" t="str">
        <f>'Gemensamma Tjänster'!J31</f>
        <v>Kvartal förskott</v>
      </c>
      <c r="G13" s="92"/>
      <c r="H13" s="71" t="str">
        <f>'Gemensamma Tjänster'!J32</f>
        <v>Dec,Mar,Jun,Sep</v>
      </c>
      <c r="I13" s="92"/>
      <c r="J13" s="93" t="str">
        <f>'Gemensamma Tjänster'!J33</f>
        <v>N/A</v>
      </c>
    </row>
    <row r="14" spans="1:11" ht="15" hidden="1" customHeight="1" outlineLevel="1" x14ac:dyDescent="0.25">
      <c r="C14" s="84" t="str">
        <f>'Gemensamma Tjänster'!K2</f>
        <v>1177.se</v>
      </c>
      <c r="D14" s="91">
        <f>'Gemensamma Tjänster'!K17</f>
        <v>972037.04693392396</v>
      </c>
      <c r="E14" s="92"/>
      <c r="F14" s="71" t="str">
        <f>'Gemensamma Tjänster'!K31</f>
        <v>Kvartal förskott</v>
      </c>
      <c r="G14" s="92"/>
      <c r="H14" s="71" t="str">
        <f>'Gemensamma Tjänster'!K32</f>
        <v>Dec,Mar,Jun,Sep</v>
      </c>
      <c r="I14" s="92"/>
      <c r="J14" s="93" t="str">
        <f>'Gemensamma Tjänster'!K33</f>
        <v>N/A</v>
      </c>
    </row>
    <row r="15" spans="1:11" ht="15" hidden="1" customHeight="1" outlineLevel="1" x14ac:dyDescent="0.25">
      <c r="C15" s="84" t="str">
        <f>'Gemensamma Tjänster'!L2</f>
        <v>Eira 
(biblioteks- konsortium)</v>
      </c>
      <c r="D15" s="91">
        <f>'Gemensamma Tjänster'!L17</f>
        <v>62178.137820532611</v>
      </c>
      <c r="E15" s="92"/>
      <c r="F15" s="71" t="str">
        <f>'Gemensamma Tjänster'!L31</f>
        <v>Kvartal förskott</v>
      </c>
      <c r="G15" s="92"/>
      <c r="H15" s="71" t="str">
        <f>'Gemensamma Tjänster'!L32</f>
        <v>Dec,Mar,Jun,Sep</v>
      </c>
      <c r="I15" s="92"/>
      <c r="J15" s="93" t="str">
        <f>'Gemensamma Tjänster'!L33</f>
        <v>N/A</v>
      </c>
    </row>
    <row r="16" spans="1:11" ht="15" hidden="1" customHeight="1" outlineLevel="1" x14ac:dyDescent="0.25">
      <c r="C16" s="84" t="str">
        <f>'Gemensamma Tjänster'!M2</f>
        <v>Elektronisk remiss</v>
      </c>
      <c r="D16" s="91">
        <f>'Gemensamma Tjänster'!M17</f>
        <v>64963.152458671277</v>
      </c>
      <c r="E16" s="92"/>
      <c r="F16" s="71" t="str">
        <f>'Gemensamma Tjänster'!M31</f>
        <v>Kvartal förskott</v>
      </c>
      <c r="G16" s="92"/>
      <c r="H16" s="71" t="str">
        <f>'Gemensamma Tjänster'!M32</f>
        <v>Dec,Mar,Jun,Sep</v>
      </c>
      <c r="I16" s="92"/>
      <c r="J16" s="93" t="str">
        <f>'Gemensamma Tjänster'!M33</f>
        <v>N/A</v>
      </c>
    </row>
    <row r="17" spans="3:10" ht="15" hidden="1" customHeight="1" outlineLevel="1" x14ac:dyDescent="0.25">
      <c r="C17" s="84" t="str">
        <f>'Gemensamma Tjänster'!N2</f>
        <v>Födelseanmälan</v>
      </c>
      <c r="D17" s="91">
        <f>'Gemensamma Tjänster'!N17</f>
        <v>45326.807376762677</v>
      </c>
      <c r="E17" s="92"/>
      <c r="F17" s="71" t="str">
        <f>'Gemensamma Tjänster'!N31</f>
        <v>Kvartal förskott</v>
      </c>
      <c r="G17" s="92"/>
      <c r="H17" s="71" t="str">
        <f>'Gemensamma Tjänster'!N32</f>
        <v>Dec,Mar,Jun,Sep</v>
      </c>
      <c r="I17" s="92"/>
      <c r="J17" s="93" t="str">
        <f>'Gemensamma Tjänster'!N33</f>
        <v>N/A</v>
      </c>
    </row>
    <row r="18" spans="3:10" ht="15" hidden="1" customHeight="1" outlineLevel="1" x14ac:dyDescent="0.25">
      <c r="C18" s="84" t="str">
        <f>'Gemensamma Tjänster'!O2</f>
        <v>Infektions-verktyget</v>
      </c>
      <c r="D18" s="91">
        <f>'Gemensamma Tjänster'!O17</f>
        <v>150721.56376284585</v>
      </c>
      <c r="E18" s="92"/>
      <c r="F18" s="71" t="str">
        <f>'Gemensamma Tjänster'!O31</f>
        <v>Kvartal förskott</v>
      </c>
      <c r="G18" s="92"/>
      <c r="H18" s="71" t="str">
        <f>'Gemensamma Tjänster'!O32</f>
        <v>Dec,Mar,Jun,Sep</v>
      </c>
      <c r="I18" s="92"/>
      <c r="J18" s="93" t="str">
        <f>'Gemensamma Tjänster'!O33</f>
        <v>N/A</v>
      </c>
    </row>
    <row r="19" spans="3:10" ht="15" hidden="1" customHeight="1" outlineLevel="1" x14ac:dyDescent="0.25">
      <c r="C19" s="84" t="str">
        <f>'Gemensamma Tjänster'!P2</f>
        <v>1177 journal</v>
      </c>
      <c r="D19" s="91">
        <f>'Gemensamma Tjänster'!P17</f>
        <v>415957.08658906113</v>
      </c>
      <c r="E19" s="92"/>
      <c r="F19" s="71" t="str">
        <f>'Gemensamma Tjänster'!P31</f>
        <v>Kvartal förskott</v>
      </c>
      <c r="G19" s="92"/>
      <c r="H19" s="71" t="str">
        <f>'Gemensamma Tjänster'!P32</f>
        <v>Dec,Mar,Jun,Sep</v>
      </c>
      <c r="I19" s="92"/>
      <c r="J19" s="93" t="str">
        <f>'Gemensamma Tjänster'!P33</f>
        <v>N/A</v>
      </c>
    </row>
    <row r="20" spans="3:10" ht="15" hidden="1" customHeight="1" outlineLevel="1" x14ac:dyDescent="0.25">
      <c r="C20" s="84" t="str">
        <f>'Gemensamma Tjänster'!Q2</f>
        <v>Intygstjänster Webcert</v>
      </c>
      <c r="D20" s="91">
        <f>'Gemensamma Tjänster'!Q17</f>
        <v>221185.93499308094</v>
      </c>
      <c r="E20" s="92"/>
      <c r="F20" s="71" t="str">
        <f>'Gemensamma Tjänster'!Q31</f>
        <v>Kvartal förskott</v>
      </c>
      <c r="G20" s="92"/>
      <c r="H20" s="71" t="str">
        <f>'Gemensamma Tjänster'!Q32</f>
        <v>Dec,Mar,Jun,Sep</v>
      </c>
      <c r="I20" s="92"/>
      <c r="J20" s="93" t="str">
        <f>'Gemensamma Tjänster'!Q33</f>
        <v>N/A</v>
      </c>
    </row>
    <row r="21" spans="3:10" ht="15" hidden="1" customHeight="1" outlineLevel="1" x14ac:dyDescent="0.25">
      <c r="C21" s="84" t="str">
        <f>'Gemensamma Tjänster'!R2</f>
        <v>Nationell patientöversikt</v>
      </c>
      <c r="D21" s="91">
        <f>'Gemensamma Tjänster'!R17</f>
        <v>208600.19076220648</v>
      </c>
      <c r="E21" s="92"/>
      <c r="F21" s="71" t="str">
        <f>'Gemensamma Tjänster'!R31</f>
        <v>Kvartal förskott</v>
      </c>
      <c r="G21" s="92"/>
      <c r="H21" s="71" t="str">
        <f>'Gemensamma Tjänster'!R32</f>
        <v>Dec,Mar,Jun,Sep</v>
      </c>
      <c r="I21" s="92"/>
      <c r="J21" s="93" t="str">
        <f>'Gemensamma Tjänster'!R33</f>
        <v>N/A</v>
      </c>
    </row>
    <row r="22" spans="3:10" ht="15" hidden="1" customHeight="1" outlineLevel="1" x14ac:dyDescent="0.25">
      <c r="C22" s="84" t="str">
        <f>'Gemensamma Tjänster'!S2</f>
        <v>Pascal</v>
      </c>
      <c r="D22" s="91">
        <f>'Gemensamma Tjänster'!S17</f>
        <v>50855.791790579307</v>
      </c>
      <c r="E22" s="92"/>
      <c r="F22" s="71" t="str">
        <f>'Gemensamma Tjänster'!S31</f>
        <v>Kvartal förskott</v>
      </c>
      <c r="G22" s="92"/>
      <c r="H22" s="71" t="str">
        <f>'Gemensamma Tjänster'!S32</f>
        <v>Dec,Mar,Jun,Sep</v>
      </c>
      <c r="I22" s="92"/>
      <c r="J22" s="93" t="str">
        <f>'Gemensamma Tjänster'!S33</f>
        <v>N/A</v>
      </c>
    </row>
    <row r="23" spans="3:10" ht="15" hidden="1" customHeight="1" outlineLevel="1" x14ac:dyDescent="0.25">
      <c r="C23" s="84" t="str">
        <f>'Gemensamma Tjänster'!T2</f>
        <v>Rikshandboken i barnhälsovård</v>
      </c>
      <c r="D23" s="91">
        <f>'Gemensamma Tjänster'!T17</f>
        <v>149755.80229318357</v>
      </c>
      <c r="E23" s="92"/>
      <c r="F23" s="71" t="str">
        <f>'Gemensamma Tjänster'!T31</f>
        <v>Kvartal förskott</v>
      </c>
      <c r="G23" s="92"/>
      <c r="H23" s="71" t="str">
        <f>'Gemensamma Tjänster'!T32</f>
        <v>Dec,Mar,Jun,Sep</v>
      </c>
      <c r="I23" s="92"/>
      <c r="J23" s="93" t="str">
        <f>'Gemensamma Tjänster'!T33</f>
        <v>N/A</v>
      </c>
    </row>
    <row r="24" spans="3:10" ht="15" hidden="1" customHeight="1" outlineLevel="1" x14ac:dyDescent="0.25">
      <c r="C24" s="84" t="str">
        <f>'Gemensamma Tjänster'!U2</f>
        <v>1177 högkostnadsskydd</v>
      </c>
      <c r="D24" s="91">
        <f>'Gemensamma Tjänster'!U17</f>
        <v>112013.84405878113</v>
      </c>
      <c r="E24" s="92"/>
      <c r="F24" s="71" t="str">
        <f>'Gemensamma Tjänster'!U31</f>
        <v>Kvartal förskott</v>
      </c>
      <c r="G24" s="92"/>
      <c r="H24" s="71" t="str">
        <f>'Gemensamma Tjänster'!U32</f>
        <v>Dec,Mar,Jun,Sep</v>
      </c>
      <c r="I24" s="92"/>
      <c r="J24" s="93" t="str">
        <f>'Gemensamma Tjänster'!U33</f>
        <v>N/A</v>
      </c>
    </row>
    <row r="25" spans="3:10" ht="15" hidden="1" customHeight="1" outlineLevel="1" x14ac:dyDescent="0.25">
      <c r="C25" s="84" t="str">
        <f>'Gemensamma Tjänster'!V2</f>
        <v>1177 för vårdpersonal</v>
      </c>
      <c r="D25" s="91">
        <f>'Gemensamma Tjänster'!V17</f>
        <v>508473.41377719759</v>
      </c>
      <c r="E25" s="92"/>
      <c r="F25" s="71" t="str">
        <f>'Gemensamma Tjänster'!V31</f>
        <v>Kvartal förskott</v>
      </c>
      <c r="G25" s="92"/>
      <c r="H25" s="71" t="str">
        <f>'Gemensamma Tjänster'!V32</f>
        <v>Dec,Mar,Jun,Sep</v>
      </c>
      <c r="I25" s="92"/>
      <c r="J25" s="93" t="str">
        <f>'Gemensamma Tjänster'!V33</f>
        <v>N/A</v>
      </c>
    </row>
    <row r="26" spans="3:10" ht="15" hidden="1" customHeight="1" outlineLevel="1" x14ac:dyDescent="0.25">
      <c r="C26" s="84" t="str">
        <f>'Gemensamma Tjänster'!W2</f>
        <v>Svenska informationstjänster för läkemedel (Sil) förvaltning</v>
      </c>
      <c r="D26" s="91">
        <f>'Gemensamma Tjänster'!W17</f>
        <v>301460.22740184609</v>
      </c>
      <c r="E26" s="92"/>
      <c r="F26" s="71" t="str">
        <f>'Gemensamma Tjänster'!W31</f>
        <v>Kvartal förskott</v>
      </c>
      <c r="G26" s="92"/>
      <c r="H26" s="71" t="str">
        <f>'Gemensamma Tjänster'!W32</f>
        <v>Dec,Mar,Jun,Sep</v>
      </c>
      <c r="I26" s="92"/>
      <c r="J26" s="93" t="str">
        <f>'Gemensamma Tjänster'!W33</f>
        <v>N/A</v>
      </c>
    </row>
    <row r="27" spans="3:10" ht="15" hidden="1" customHeight="1" outlineLevel="1" x14ac:dyDescent="0.25">
      <c r="C27" s="84" t="str">
        <f>'Gemensamma Tjänster'!X2</f>
        <v>NY! Svenska informationstjänster för läkemedel (Sil) kunskapskällor</v>
      </c>
      <c r="D27" s="91">
        <f>'Gemensamma Tjänster'!X17</f>
        <v>433263.09438013</v>
      </c>
      <c r="E27" s="92"/>
      <c r="F27" s="71" t="str">
        <f>'Gemensamma Tjänster'!X31</f>
        <v>Kvartal förskott</v>
      </c>
      <c r="G27" s="92"/>
      <c r="H27" s="71" t="str">
        <f>'Gemensamma Tjänster'!X32</f>
        <v>Dec,Mar,Jun,Sep</v>
      </c>
      <c r="I27" s="92"/>
      <c r="J27" s="93" t="str">
        <f>'Gemensamma Tjänster'!X33</f>
        <v>N/A</v>
      </c>
    </row>
    <row r="28" spans="3:10" ht="15" hidden="1" customHeight="1" outlineLevel="1" x14ac:dyDescent="0.25">
      <c r="C28" s="84" t="str">
        <f>'Gemensamma Tjänster'!Y2</f>
        <v>Vårdhandboken</v>
      </c>
      <c r="D28" s="91">
        <f>'Gemensamma Tjänster'!Y17</f>
        <v>158835.16730984621</v>
      </c>
      <c r="E28" s="92"/>
      <c r="F28" s="71" t="str">
        <f>'Gemensamma Tjänster'!Y31</f>
        <v>Kvartal förskott</v>
      </c>
      <c r="G28" s="92"/>
      <c r="H28" s="71" t="str">
        <f>'Gemensamma Tjänster'!Y32</f>
        <v>Dec,Mar,Jun,Sep</v>
      </c>
      <c r="I28" s="92"/>
      <c r="J28" s="93" t="str">
        <f>'Gemensamma Tjänster'!Y33</f>
        <v>N/A</v>
      </c>
    </row>
    <row r="29" spans="3:10" ht="15" hidden="1" customHeight="1" outlineLevel="1" x14ac:dyDescent="0.25">
      <c r="C29" s="84" t="str">
        <f>'Gemensamma Tjänster'!Z2</f>
        <v>1177 rådgivningsstöd webb</v>
      </c>
      <c r="D29" s="91">
        <f>'Gemensamma Tjänster'!Z17</f>
        <v>128717.89587842759</v>
      </c>
      <c r="E29" s="92"/>
      <c r="F29" s="71" t="str">
        <f>'Gemensamma Tjänster'!Z31</f>
        <v>Kvartal förskott</v>
      </c>
      <c r="G29" s="92"/>
      <c r="H29" s="71" t="str">
        <f>'Gemensamma Tjänster'!Z32</f>
        <v>Dec,Mar,Jun,Sep</v>
      </c>
      <c r="I29" s="92"/>
      <c r="J29" s="93" t="str">
        <f>'Gemensamma Tjänster'!Z33</f>
        <v>N/A</v>
      </c>
    </row>
    <row r="30" spans="3:10" ht="15" hidden="1" customHeight="1" outlineLevel="1" x14ac:dyDescent="0.25">
      <c r="C30" s="84" t="str">
        <f>'Gemensamma Tjänster'!AA2</f>
        <v>1177  stöd och behandlings-plattform</v>
      </c>
      <c r="D30" s="91">
        <f>'Gemensamma Tjänster'!AA17</f>
        <v>562286.85006861773</v>
      </c>
      <c r="E30" s="92"/>
      <c r="F30" s="71" t="str">
        <f>'Gemensamma Tjänster'!AA31</f>
        <v>Kvartal förskott</v>
      </c>
      <c r="G30" s="92"/>
      <c r="H30" s="71" t="str">
        <f>'Gemensamma Tjänster'!AA32</f>
        <v>Dec,Mar,Jun,Sep</v>
      </c>
      <c r="I30" s="92"/>
      <c r="J30" s="93" t="str">
        <f>'Gemensamma Tjänster'!AA33</f>
        <v>N/A</v>
      </c>
    </row>
    <row r="31" spans="3:10" ht="15" hidden="1" customHeight="1" outlineLevel="1" x14ac:dyDescent="0.25">
      <c r="C31" s="84" t="str">
        <f>'Gemensamma Tjänster'!AB2</f>
        <v>Utomläns- fakturering</v>
      </c>
      <c r="D31" s="91">
        <f>'Gemensamma Tjänster'!AB17</f>
        <v>56614.144553440739</v>
      </c>
      <c r="E31" s="92"/>
      <c r="F31" s="71" t="str">
        <f>'Gemensamma Tjänster'!AB31</f>
        <v>Kvartal förskott</v>
      </c>
      <c r="G31" s="92"/>
      <c r="H31" s="71" t="str">
        <f>'Gemensamma Tjänster'!AB32</f>
        <v>Dec,Mar,Jun,Sep</v>
      </c>
      <c r="I31" s="92"/>
      <c r="J31" s="93" t="str">
        <f>'Gemensamma Tjänster'!AB33</f>
        <v>N/A</v>
      </c>
    </row>
    <row r="32" spans="3:10" ht="15" hidden="1" customHeight="1" outlineLevel="1" x14ac:dyDescent="0.25">
      <c r="C32" s="84" t="str">
        <f>'Gemensamma Tjänster'!AC2</f>
        <v>Gemensam infrastruktur</v>
      </c>
      <c r="D32" s="91">
        <f>'Gemensamma Tjänster'!AC17</f>
        <v>1252257.0240412876</v>
      </c>
      <c r="E32" s="92"/>
      <c r="F32" s="71" t="str">
        <f>'Gemensamma Tjänster'!AC31</f>
        <v>Kvartal förskott</v>
      </c>
      <c r="G32" s="92"/>
      <c r="H32" s="71" t="str">
        <f>'Gemensamma Tjänster'!AC32</f>
        <v>Dec,Mar,Jun,Sep</v>
      </c>
      <c r="I32" s="92"/>
      <c r="J32" s="93" t="str">
        <f>'Gemensamma Tjänster'!AC33</f>
        <v>N/A</v>
      </c>
    </row>
    <row r="33" spans="3:10" ht="15" hidden="1" customHeight="1" outlineLevel="1" x14ac:dyDescent="0.25">
      <c r="C33" s="84" t="str">
        <f>'Gemensamma Tjänster'!AD2</f>
        <v>Gemensam arkitektur</v>
      </c>
      <c r="D33" s="91">
        <f>'Gemensamma Tjänster'!AD17</f>
        <v>362318.69456401735</v>
      </c>
      <c r="E33" s="92"/>
      <c r="F33" s="71" t="str">
        <f>'Gemensamma Tjänster'!AD31</f>
        <v>Kvartal förskott</v>
      </c>
      <c r="G33" s="92"/>
      <c r="H33" s="71" t="str">
        <f>'Gemensamma Tjänster'!AD32</f>
        <v>Dec,Mar,Jun,Sep</v>
      </c>
      <c r="I33" s="92"/>
      <c r="J33" s="93" t="str">
        <f>'Gemensamma Tjänster'!AD33</f>
        <v>N/A</v>
      </c>
    </row>
    <row r="34" spans="3:10" ht="15" hidden="1" customHeight="1" outlineLevel="1" x14ac:dyDescent="0.25">
      <c r="C34" s="84" t="str">
        <f>'Gemensamma Tjänster'!AE2</f>
        <v>1177 listning</v>
      </c>
      <c r="D34" s="91">
        <f>'Gemensamma Tjänster'!AE17</f>
        <v>94426.12049439369</v>
      </c>
      <c r="E34" s="92"/>
      <c r="F34" s="71" t="str">
        <f>'Gemensamma Tjänster'!AE31</f>
        <v>Kvartal förskott</v>
      </c>
      <c r="G34" s="92"/>
      <c r="H34" s="71" t="str">
        <f>'Gemensamma Tjänster'!AE32</f>
        <v>Dec,Mar,Jun,Sep</v>
      </c>
      <c r="I34" s="92"/>
      <c r="J34" s="93" t="str">
        <f>'Gemensamma Tjänster'!AE33</f>
        <v>N/A</v>
      </c>
    </row>
    <row r="35" spans="3:10" ht="15" hidden="1" customHeight="1" outlineLevel="1" x14ac:dyDescent="0.25">
      <c r="C35" s="84" t="str">
        <f>'Gemensamma Tjänster'!AF2</f>
        <v>Legitimeringstjänst IdP för medarbetare gemensam</v>
      </c>
      <c r="D35" s="91">
        <f>'Gemensamma Tjänster'!AF17</f>
        <v>286710.25879371469</v>
      </c>
      <c r="E35" s="92"/>
      <c r="F35" s="71" t="str">
        <f>'Gemensamma Tjänster'!AF31</f>
        <v>Kvartal förskott</v>
      </c>
      <c r="G35" s="92"/>
      <c r="H35" s="71" t="str">
        <f>'Gemensamma Tjänster'!AF32</f>
        <v>Dec,Mar,Jun,Sep</v>
      </c>
      <c r="I35" s="92"/>
      <c r="J35" s="93" t="str">
        <f>'Gemensamma Tjänster'!AF33</f>
        <v>N/A</v>
      </c>
    </row>
    <row r="36" spans="3:10" ht="15" hidden="1" customHeight="1" outlineLevel="1" x14ac:dyDescent="0.25">
      <c r="C36" s="84" t="str">
        <f>'Gemensamma Tjänster'!AG2</f>
        <v>Överskjutande SMS &amp; Inloggnings-kostnader Prel</v>
      </c>
      <c r="D36" s="91">
        <f>'Gemensamma Tjänster'!AG17</f>
        <v>440147.29143407004</v>
      </c>
      <c r="E36" s="92"/>
      <c r="F36" s="71" t="str">
        <f>'Gemensamma Tjänster'!AG31</f>
        <v>Överskjutande utöver 18,2 mkr</v>
      </c>
      <c r="G36" s="92"/>
      <c r="H36" s="71" t="str">
        <f>'Gemensamma Tjänster'!AG32</f>
        <v>Efter årsslut 2025</v>
      </c>
      <c r="I36" s="92"/>
      <c r="J36" s="93" t="str">
        <f>'Gemensamma Tjänster'!AG33</f>
        <v>Utfall 2024</v>
      </c>
    </row>
    <row r="37" spans="3:10" ht="15" hidden="1" customHeight="1" outlineLevel="1" x14ac:dyDescent="0.25">
      <c r="C37" s="84" t="str">
        <f>'Gemensamma Tjänster'!AH2</f>
        <v xml:space="preserve">1177 tidbokning
</v>
      </c>
      <c r="D37" s="91">
        <f>'Gemensamma Tjänster'!AH17</f>
        <v>236292.17973124003</v>
      </c>
      <c r="E37" s="92"/>
      <c r="F37" s="71" t="str">
        <f>'Gemensamma Tjänster'!AH31</f>
        <v>Kvartal förskott</v>
      </c>
      <c r="G37" s="92"/>
      <c r="H37" s="71" t="str">
        <f>'Gemensamma Tjänster'!AH32</f>
        <v>Dec,Mar,Jun,Sep</v>
      </c>
      <c r="I37" s="92"/>
      <c r="J37" s="93" t="str">
        <f>'Gemensamma Tjänster'!AH33</f>
        <v>N/A</v>
      </c>
    </row>
    <row r="38" spans="3:10" ht="15" hidden="1" customHeight="1" outlineLevel="1" x14ac:dyDescent="0.25">
      <c r="C38" s="84" t="str">
        <f>'Gemensamma Tjänster'!AI2</f>
        <v>Personuppgifts- tjänst 
gemensam</v>
      </c>
      <c r="D38" s="91">
        <f>'Gemensamma Tjänster'!AI17</f>
        <v>91395.057815684646</v>
      </c>
      <c r="E38" s="92"/>
      <c r="F38" s="71" t="str">
        <f>'Gemensamma Tjänster'!AI31</f>
        <v>Kvartal förskott</v>
      </c>
      <c r="G38" s="92"/>
      <c r="H38" s="71" t="str">
        <f>'Gemensamma Tjänster'!AI32</f>
        <v>Dec,Mar,Jun,Sep</v>
      </c>
      <c r="I38" s="92"/>
      <c r="J38" s="93" t="str">
        <f>'Gemensamma Tjänster'!AI33</f>
        <v>Gemensam från 2025</v>
      </c>
    </row>
    <row r="39" spans="3:10" ht="15" hidden="1" customHeight="1" outlineLevel="1" x14ac:dyDescent="0.25">
      <c r="C39" s="84" t="str">
        <f>'Gemensamma Tjänster'!AJ2</f>
        <v>1177 formulär- hantering gemensam</v>
      </c>
      <c r="D39" s="91">
        <f>'Gemensamma Tjänster'!AJ17</f>
        <v>46554.912938949376</v>
      </c>
      <c r="E39" s="92"/>
      <c r="F39" s="71" t="str">
        <f>'Gemensamma Tjänster'!AJ31</f>
        <v>Kvartal förskott</v>
      </c>
      <c r="G39" s="92"/>
      <c r="H39" s="71" t="str">
        <f>'Gemensamma Tjänster'!AJ32</f>
        <v>Dec,Mar,Jun,Sep</v>
      </c>
      <c r="I39" s="92"/>
      <c r="J39" s="93" t="str">
        <f>'Gemensamma Tjänster'!AJ33</f>
        <v>Gemensam del från Q2-2025</v>
      </c>
    </row>
    <row r="40" spans="3:10" ht="15" hidden="1" customHeight="1" outlineLevel="1" x14ac:dyDescent="0.25">
      <c r="C40" s="84" t="str">
        <f>'Gemensamma Tjänster'!AK2</f>
        <v>UMO (Youmo)</v>
      </c>
      <c r="D40" s="91">
        <f>'Gemensamma Tjänster'!AK17</f>
        <v>300258.86252351833</v>
      </c>
      <c r="E40" s="92"/>
      <c r="F40" s="71" t="str">
        <f>'Gemensamma Tjänster'!AK31</f>
        <v>Kvartal förskott</v>
      </c>
      <c r="G40" s="92"/>
      <c r="H40" s="71" t="str">
        <f>'Gemensamma Tjänster'!AK32</f>
        <v>Dec,Mar,Jun,Sep</v>
      </c>
      <c r="I40" s="92"/>
      <c r="J40" s="93" t="str">
        <f>'Gemensamma Tjänster'!AK33</f>
        <v>N/A</v>
      </c>
    </row>
    <row r="41" spans="3:10" ht="15" hidden="1" customHeight="1" outlineLevel="1" x14ac:dyDescent="0.25">
      <c r="C41" s="84" t="str">
        <f>'Gemensamma Tjänster'!AL2</f>
        <v>NMI/MDR
NY!</v>
      </c>
      <c r="D41" s="91">
        <f>'Gemensamma Tjänster'!AL17</f>
        <v>93193.946348281577</v>
      </c>
      <c r="E41" s="92"/>
      <c r="F41" s="71" t="str">
        <f>'Gemensamma Tjänster'!AL31</f>
        <v>Kvartal förskott</v>
      </c>
      <c r="G41" s="92"/>
      <c r="H41" s="71" t="str">
        <f>'Gemensamma Tjänster'!AL32</f>
        <v>Dec,Mar,Jun,Sep</v>
      </c>
      <c r="I41" s="92"/>
      <c r="J41" s="93" t="str">
        <f>'Gemensamma Tjänster'!AL33</f>
        <v>N/A</v>
      </c>
    </row>
    <row r="42" spans="3:10" ht="15" hidden="1" customHeight="1" outlineLevel="1" x14ac:dyDescent="0.25">
      <c r="C42" s="84">
        <f>'Gemensamma Tjänster'!AM2</f>
        <v>0</v>
      </c>
      <c r="D42" s="91">
        <f>'Gemensamma Tjänster'!AM17</f>
        <v>0</v>
      </c>
      <c r="E42" s="92"/>
      <c r="F42" s="71">
        <f>'Gemensamma Tjänster'!AM31</f>
        <v>0</v>
      </c>
      <c r="G42" s="92"/>
      <c r="H42" s="71">
        <f>'Gemensamma Tjänster'!AM32</f>
        <v>0</v>
      </c>
      <c r="I42" s="92"/>
      <c r="J42" s="93">
        <f>'Gemensamma Tjänster'!AM33</f>
        <v>0</v>
      </c>
    </row>
    <row r="43" spans="3:10" ht="15" hidden="1" customHeight="1" outlineLevel="1" x14ac:dyDescent="0.25">
      <c r="C43" s="84">
        <f>'Gemensamma Tjänster'!AN2</f>
        <v>0</v>
      </c>
      <c r="D43" s="91">
        <f>'Gemensamma Tjänster'!AN17</f>
        <v>0</v>
      </c>
      <c r="E43" s="92"/>
      <c r="F43" s="71">
        <f>'Gemensamma Tjänster'!AN31</f>
        <v>0</v>
      </c>
      <c r="G43" s="92"/>
      <c r="H43" s="71">
        <f>'Gemensamma Tjänster'!AN32</f>
        <v>0</v>
      </c>
      <c r="I43" s="92"/>
      <c r="J43" s="93">
        <f>'Gemensamma Tjänster'!AN33</f>
        <v>0</v>
      </c>
    </row>
    <row r="44" spans="3:10" ht="15" hidden="1" customHeight="1" outlineLevel="1" x14ac:dyDescent="0.25">
      <c r="C44" s="84">
        <f>'Gemensamma Tjänster'!AO2</f>
        <v>0</v>
      </c>
      <c r="D44" s="91">
        <f>'Gemensamma Tjänster'!AO17</f>
        <v>0</v>
      </c>
      <c r="E44" s="92"/>
      <c r="F44" s="71">
        <f>'Gemensamma Tjänster'!AO31</f>
        <v>0</v>
      </c>
      <c r="G44" s="92"/>
      <c r="H44" s="71">
        <f>'Gemensamma Tjänster'!AO32</f>
        <v>0</v>
      </c>
      <c r="I44" s="92"/>
      <c r="J44" s="93">
        <f>'Gemensamma Tjänster'!AO33</f>
        <v>0</v>
      </c>
    </row>
    <row r="45" spans="3:10" ht="15" hidden="1" customHeight="1" outlineLevel="1" x14ac:dyDescent="0.25">
      <c r="C45" s="84">
        <f>'Gemensamma Tjänster'!AP2</f>
        <v>0</v>
      </c>
      <c r="D45" s="91">
        <f>'Gemensamma Tjänster'!AP17</f>
        <v>0</v>
      </c>
      <c r="E45" s="92"/>
      <c r="F45" s="71">
        <f>'Gemensamma Tjänster'!AP31</f>
        <v>0</v>
      </c>
      <c r="G45" s="92"/>
      <c r="H45" s="71">
        <f>'Gemensamma Tjänster'!AP32</f>
        <v>0</v>
      </c>
      <c r="I45" s="92"/>
      <c r="J45" s="93">
        <f>'Gemensamma Tjänster'!AP33</f>
        <v>0</v>
      </c>
    </row>
    <row r="46" spans="3:10" ht="15" hidden="1" customHeight="1" outlineLevel="1" x14ac:dyDescent="0.25">
      <c r="C46" s="84">
        <f>'Gemensamma Tjänster'!AQ2</f>
        <v>0</v>
      </c>
      <c r="D46" s="91">
        <f>'Gemensamma Tjänster'!AQ17</f>
        <v>0</v>
      </c>
      <c r="E46" s="92"/>
      <c r="F46" s="71">
        <f>'Gemensamma Tjänster'!AQ31</f>
        <v>0</v>
      </c>
      <c r="G46" s="92"/>
      <c r="H46" s="71">
        <f>'Gemensamma Tjänster'!AQ32</f>
        <v>0</v>
      </c>
      <c r="I46" s="92"/>
      <c r="J46" s="93">
        <f>'Gemensamma Tjänster'!AQ33</f>
        <v>0</v>
      </c>
    </row>
    <row r="47" spans="3:10" ht="15" hidden="1" customHeight="1" outlineLevel="1" x14ac:dyDescent="0.25">
      <c r="C47" s="84">
        <f>'Gemensamma Tjänster'!AR2</f>
        <v>0</v>
      </c>
      <c r="D47" s="91">
        <f>'Gemensamma Tjänster'!AR17</f>
        <v>0</v>
      </c>
      <c r="E47" s="92"/>
      <c r="F47" s="71">
        <f>'Gemensamma Tjänster'!AR31</f>
        <v>0</v>
      </c>
      <c r="G47" s="92"/>
      <c r="H47" s="71">
        <f>'Gemensamma Tjänster'!AR32</f>
        <v>0</v>
      </c>
      <c r="I47" s="92"/>
      <c r="J47" s="93">
        <f>'Gemensamma Tjänster'!AR33</f>
        <v>0</v>
      </c>
    </row>
    <row r="48" spans="3:10" ht="15" hidden="1" customHeight="1" outlineLevel="1" x14ac:dyDescent="0.25">
      <c r="C48" s="84">
        <f>'Gemensamma Tjänster'!AS2</f>
        <v>0</v>
      </c>
      <c r="D48" s="91">
        <f>'Gemensamma Tjänster'!AS17</f>
        <v>0</v>
      </c>
      <c r="E48" s="92"/>
      <c r="F48" s="71">
        <f>'Gemensamma Tjänster'!AS31</f>
        <v>0</v>
      </c>
      <c r="G48" s="92"/>
      <c r="H48" s="71">
        <f>'Gemensamma Tjänster'!AS32</f>
        <v>0</v>
      </c>
      <c r="I48" s="92"/>
      <c r="J48" s="93">
        <f>'Gemensamma Tjänster'!AS33</f>
        <v>0</v>
      </c>
    </row>
    <row r="49" spans="3:10" ht="15" hidden="1" customHeight="1" outlineLevel="1" x14ac:dyDescent="0.25">
      <c r="C49" s="84">
        <f>'Gemensamma Tjänster'!AT2</f>
        <v>0</v>
      </c>
      <c r="D49" s="91">
        <f>'Gemensamma Tjänster'!AT17</f>
        <v>0</v>
      </c>
      <c r="E49" s="92"/>
      <c r="F49" s="71">
        <f>'Gemensamma Tjänster'!AT31</f>
        <v>0</v>
      </c>
      <c r="G49" s="92"/>
      <c r="H49" s="71">
        <f>'Gemensamma Tjänster'!AT32</f>
        <v>0</v>
      </c>
      <c r="I49" s="92"/>
      <c r="J49" s="93">
        <f>'Gemensamma Tjänster'!AT33</f>
        <v>0</v>
      </c>
    </row>
    <row r="50" spans="3:10" ht="15" hidden="1" customHeight="1" outlineLevel="1" x14ac:dyDescent="0.25">
      <c r="C50" s="84">
        <f>'Gemensamma Tjänster'!AU2</f>
        <v>0</v>
      </c>
      <c r="D50" s="91">
        <f>'Gemensamma Tjänster'!AU17</f>
        <v>0</v>
      </c>
      <c r="E50" s="92"/>
      <c r="F50" s="71">
        <f>'Gemensamma Tjänster'!AU31</f>
        <v>0</v>
      </c>
      <c r="G50" s="92"/>
      <c r="H50" s="71">
        <f>'Gemensamma Tjänster'!AU32</f>
        <v>0</v>
      </c>
      <c r="I50" s="92"/>
      <c r="J50" s="93">
        <f>'Gemensamma Tjänster'!AU33</f>
        <v>0</v>
      </c>
    </row>
    <row r="51" spans="3:10" ht="15" hidden="1" customHeight="1" outlineLevel="1" x14ac:dyDescent="0.25">
      <c r="C51" s="84">
        <f>'Gemensamma Tjänster'!AV2</f>
        <v>0</v>
      </c>
      <c r="D51" s="91">
        <f>'Gemensamma Tjänster'!AV17</f>
        <v>0</v>
      </c>
      <c r="E51" s="92"/>
      <c r="F51" s="71">
        <f>'Gemensamma Tjänster'!AV31</f>
        <v>0</v>
      </c>
      <c r="G51" s="92"/>
      <c r="H51" s="71">
        <f>'Gemensamma Tjänster'!AV32</f>
        <v>0</v>
      </c>
      <c r="I51" s="92"/>
      <c r="J51" s="93">
        <f>'Gemensamma Tjänster'!AV33</f>
        <v>0</v>
      </c>
    </row>
    <row r="52" spans="3:10" ht="15" hidden="1" customHeight="1" outlineLevel="1" x14ac:dyDescent="0.25">
      <c r="C52" s="84">
        <f>'Gemensamma Tjänster'!AW2</f>
        <v>0</v>
      </c>
      <c r="D52" s="91">
        <f>'Gemensamma Tjänster'!AW17</f>
        <v>0</v>
      </c>
      <c r="E52" s="92"/>
      <c r="F52" s="71">
        <f>'Gemensamma Tjänster'!AW31</f>
        <v>0</v>
      </c>
      <c r="G52" s="92"/>
      <c r="H52" s="71">
        <f>'Gemensamma Tjänster'!AW32</f>
        <v>0</v>
      </c>
      <c r="I52" s="92"/>
      <c r="J52" s="93">
        <f>'Gemensamma Tjänster'!AW33</f>
        <v>0</v>
      </c>
    </row>
    <row r="53" spans="3:10" ht="15" hidden="1" customHeight="1" outlineLevel="1" x14ac:dyDescent="0.25">
      <c r="C53" s="84">
        <f>'Gemensamma Tjänster'!AX2</f>
        <v>0</v>
      </c>
      <c r="D53" s="91">
        <f>'Gemensamma Tjänster'!AX17</f>
        <v>0</v>
      </c>
      <c r="E53" s="92"/>
      <c r="F53" s="71">
        <f>'Gemensamma Tjänster'!AX31</f>
        <v>0</v>
      </c>
      <c r="G53" s="92"/>
      <c r="H53" s="71">
        <f>'Gemensamma Tjänster'!AX32</f>
        <v>0</v>
      </c>
      <c r="I53" s="92"/>
      <c r="J53" s="93">
        <f>'Gemensamma Tjänster'!AX33</f>
        <v>0</v>
      </c>
    </row>
    <row r="54" spans="3:10" ht="15" hidden="1" customHeight="1" outlineLevel="1" x14ac:dyDescent="0.25">
      <c r="C54" s="84">
        <f>'Gemensamma Tjänster'!AY2</f>
        <v>0</v>
      </c>
      <c r="D54" s="91">
        <f>'Gemensamma Tjänster'!AY17</f>
        <v>0</v>
      </c>
      <c r="E54" s="92"/>
      <c r="F54" s="71">
        <f>'Gemensamma Tjänster'!AY31</f>
        <v>0</v>
      </c>
      <c r="G54" s="92"/>
      <c r="H54" s="71">
        <f>'Gemensamma Tjänster'!AY32</f>
        <v>0</v>
      </c>
      <c r="I54" s="92"/>
      <c r="J54" s="93">
        <f>'Gemensamma Tjänster'!AY33</f>
        <v>0</v>
      </c>
    </row>
    <row r="55" spans="3:10" ht="15" hidden="1" customHeight="1" outlineLevel="1" thickBot="1" x14ac:dyDescent="0.3">
      <c r="C55" s="94">
        <f>'Gemensamma Tjänster'!AZ2</f>
        <v>0</v>
      </c>
      <c r="D55" s="95">
        <f>'Gemensamma Tjänster'!AZ17</f>
        <v>0</v>
      </c>
      <c r="E55" s="96"/>
      <c r="F55" s="72">
        <f>'Gemensamma Tjänster'!AZ31</f>
        <v>0</v>
      </c>
      <c r="G55" s="96"/>
      <c r="H55" s="72">
        <f>'Gemensamma Tjänster'!AZ32</f>
        <v>0</v>
      </c>
      <c r="I55" s="96"/>
      <c r="J55" s="97">
        <f>'Gemensamma Tjänster'!AZ33</f>
        <v>0</v>
      </c>
    </row>
    <row r="56" spans="3:10" hidden="1" outlineLevel="1" x14ac:dyDescent="0.25">
      <c r="C56" s="92"/>
      <c r="D56" s="91"/>
      <c r="E56" s="92"/>
      <c r="F56" s="92"/>
      <c r="G56" s="92"/>
      <c r="H56" s="92"/>
      <c r="I56" s="92"/>
      <c r="J56" s="92"/>
    </row>
    <row r="57" spans="3:10" ht="15.75" collapsed="1" thickBot="1" x14ac:dyDescent="0.3">
      <c r="C57" s="92"/>
      <c r="D57" s="98"/>
      <c r="E57" s="92"/>
      <c r="F57" s="92"/>
      <c r="G57" s="92"/>
      <c r="H57" s="92"/>
      <c r="I57" s="92"/>
      <c r="J57" s="92"/>
    </row>
    <row r="58" spans="3:10" ht="21" x14ac:dyDescent="0.25">
      <c r="C58" s="85" t="s">
        <v>31</v>
      </c>
      <c r="D58" s="86">
        <f>SUM(D59:D107)</f>
        <v>2878350.8742173072</v>
      </c>
      <c r="E58" s="87"/>
      <c r="F58" s="87" t="s">
        <v>39</v>
      </c>
      <c r="G58" s="87"/>
      <c r="H58" s="87"/>
      <c r="I58" s="87"/>
      <c r="J58" s="99"/>
    </row>
    <row r="59" spans="3:10" ht="30" hidden="1" outlineLevel="1" x14ac:dyDescent="0.25">
      <c r="C59" s="84" t="str">
        <f>'Valbara Tjänster'!F1</f>
        <v>Legitimerings-tjänst IdP för medarbetare Bas (valbar)</v>
      </c>
      <c r="D59" s="91">
        <f>'Valbara Tjänster'!F13</f>
        <v>0</v>
      </c>
      <c r="E59" s="92"/>
      <c r="F59" s="92" t="str">
        <f>'Valbara Tjänster'!F27</f>
        <v>Kvartal förskott</v>
      </c>
      <c r="G59" s="92"/>
      <c r="H59" s="92" t="str">
        <f>'Valbara Tjänster'!F28</f>
        <v>Dec,Mar,Jun,Sep</v>
      </c>
      <c r="I59" s="92"/>
      <c r="J59" s="93" t="str">
        <f>'Valbara Tjänster'!F29</f>
        <v>N/A</v>
      </c>
    </row>
    <row r="60" spans="3:10" ht="30" hidden="1" outlineLevel="1" x14ac:dyDescent="0.25">
      <c r="C60" s="84" t="str">
        <f>'Valbara Tjänster'!J1</f>
        <v>Legitimerings-tjänst IdP för medarbetare Plus (valbar)</v>
      </c>
      <c r="D60" s="91">
        <f>'Valbara Tjänster'!J13</f>
        <v>0</v>
      </c>
      <c r="E60" s="92"/>
      <c r="F60" s="92" t="str">
        <f>'Valbara Tjänster'!J27</f>
        <v>Kvartal förskott</v>
      </c>
      <c r="G60" s="92"/>
      <c r="H60" s="92" t="str">
        <f>'Valbara Tjänster'!J28</f>
        <v>Dec,Mar,Jun,Sep</v>
      </c>
      <c r="I60" s="92"/>
      <c r="J60" s="93" t="str">
        <f>'Valbara Tjänster'!J29</f>
        <v>N/A</v>
      </c>
    </row>
    <row r="61" spans="3:10" hidden="1" outlineLevel="1" x14ac:dyDescent="0.25">
      <c r="C61" s="84" t="str">
        <f>'Valbara Tjänster'!N1</f>
        <v>Säkerhets-tjänster Logg, spärr &amp; samtycke</v>
      </c>
      <c r="D61" s="91">
        <f>'Valbara Tjänster'!N13</f>
        <v>24964.874656800002</v>
      </c>
      <c r="E61" s="92"/>
      <c r="F61" s="92" t="str">
        <f>'Valbara Tjänster'!N27</f>
        <v>Kvartal förskott</v>
      </c>
      <c r="G61" s="92"/>
      <c r="H61" s="92" t="str">
        <f>'Valbara Tjänster'!N28</f>
        <v>Dec,Mar,Jun,Sep</v>
      </c>
      <c r="I61" s="92"/>
      <c r="J61" s="93" t="str">
        <f>'Valbara Tjänster'!N29</f>
        <v>N/A</v>
      </c>
    </row>
    <row r="62" spans="3:10" hidden="1" outlineLevel="1" x14ac:dyDescent="0.25">
      <c r="C62" s="84" t="str">
        <f>'Valbara Tjänster'!R1</f>
        <v>Autentiserings-tjänst SITHS</v>
      </c>
      <c r="D62" s="91">
        <f>'Valbara Tjänster'!R13</f>
        <v>24964.874656800002</v>
      </c>
      <c r="E62" s="92"/>
      <c r="F62" s="92" t="str">
        <f>'Valbara Tjänster'!R27</f>
        <v>Kvartal förskott</v>
      </c>
      <c r="G62" s="92"/>
      <c r="H62" s="92" t="str">
        <f>'Valbara Tjänster'!R28</f>
        <v>Dec,Mar,Jun,Sep</v>
      </c>
      <c r="I62" s="92"/>
      <c r="J62" s="93" t="str">
        <f>'Valbara Tjänster'!R29</f>
        <v>N/A</v>
      </c>
    </row>
    <row r="63" spans="3:10" hidden="1" outlineLevel="1" x14ac:dyDescent="0.25">
      <c r="C63" s="84" t="str">
        <f>'Valbara Tjänster'!V1</f>
        <v>Underskrifts-tjänst web/API</v>
      </c>
      <c r="D63" s="91">
        <f>'Valbara Tjänster'!V13</f>
        <v>0</v>
      </c>
      <c r="E63" s="92"/>
      <c r="F63" s="92" t="str">
        <f>'Valbara Tjänster'!V27</f>
        <v>Kvartal förskott</v>
      </c>
      <c r="G63" s="92"/>
      <c r="H63" s="92" t="str">
        <f>'Valbara Tjänster'!V28</f>
        <v>Dec,Mar,Jun,Sep</v>
      </c>
      <c r="I63" s="92"/>
      <c r="J63" s="93" t="str">
        <f>'Valbara Tjänster'!V29</f>
        <v>Bindningstid: 2027-06-30</v>
      </c>
    </row>
    <row r="64" spans="3:10" ht="30" hidden="1" outlineLevel="1" x14ac:dyDescent="0.25">
      <c r="C64" s="84" t="str">
        <f>'Valbara Tjänster'!Z1</f>
        <v>1177 formulär- hantering valbar
(delad från Q2)</v>
      </c>
      <c r="D64" s="91">
        <f>'Valbara Tjänster'!Z13</f>
        <v>184115.15835999997</v>
      </c>
      <c r="E64" s="92"/>
      <c r="F64" s="92" t="str">
        <f>'Valbara Tjänster'!Z27</f>
        <v>Kvartal förskott</v>
      </c>
      <c r="G64" s="92"/>
      <c r="H64" s="92" t="str">
        <f>'Valbara Tjänster'!Z28</f>
        <v>Dec,Mar,Jun,Sep</v>
      </c>
      <c r="I64" s="92"/>
      <c r="J64" s="93" t="str">
        <f>'Valbara Tjänster'!Z29</f>
        <v>N/A</v>
      </c>
    </row>
    <row r="65" spans="3:10" hidden="1" outlineLevel="1" x14ac:dyDescent="0.25">
      <c r="C65" s="84" t="str">
        <f>'Valbara Tjänster'!AD1</f>
        <v>1177 Ombudstjänst</v>
      </c>
      <c r="D65" s="91">
        <f>'Valbara Tjänster'!AD13</f>
        <v>0</v>
      </c>
      <c r="E65" s="92"/>
      <c r="F65" s="92" t="str">
        <f>'Valbara Tjänster'!AD27</f>
        <v>Kvartal förskott</v>
      </c>
      <c r="G65" s="92"/>
      <c r="H65" s="92" t="str">
        <f>'Valbara Tjänster'!AD28</f>
        <v>Dec,Mar,Jun,Sep</v>
      </c>
      <c r="I65" s="92"/>
      <c r="J65" s="93" t="str">
        <f>'Valbara Tjänster'!AD29</f>
        <v>N/A</v>
      </c>
    </row>
    <row r="66" spans="3:10" ht="120" hidden="1" outlineLevel="1" x14ac:dyDescent="0.25">
      <c r="C66" s="84" t="str">
        <f>'Valbara Tjänster'!AH1</f>
        <v>Hjälpmedels-tjänsten abonnemang
(ej volym)</v>
      </c>
      <c r="D66" s="91">
        <f>'Valbara Tjänster'!AH13</f>
        <v>31916</v>
      </c>
      <c r="E66" s="92"/>
      <c r="F66" s="92" t="str">
        <f>'Valbara Tjänster'!AH27</f>
        <v>Prognos! Faktureras kvartalsvis i förskott av förvaltning med volymsjusteringar i efterskott. Abonnemangspriset baseras på av kunden redovisad inköpsvolym. Tillkommer rörlig avgift enl. prislista på Inera.se</v>
      </c>
      <c r="G66" s="92"/>
      <c r="H66" s="92" t="str">
        <f>'Valbara Tjänster'!AH28</f>
        <v>Dec, Mar, Jun, Sep</v>
      </c>
      <c r="I66" s="92"/>
      <c r="J66" s="93" t="str">
        <f>'Valbara Tjänster'!AH29</f>
        <v>Prognos 2025 inkl 1% indexhöjning. Faktureras av förvaltning</v>
      </c>
    </row>
    <row r="67" spans="3:10" ht="45" hidden="1" outlineLevel="1" x14ac:dyDescent="0.25">
      <c r="C67" s="84" t="str">
        <f>'Valbara Tjänster'!AL1</f>
        <v>E-klient</v>
      </c>
      <c r="D67" s="91">
        <f>'Valbara Tjänster'!AL13</f>
        <v>670336.59600000002</v>
      </c>
      <c r="E67" s="92"/>
      <c r="F67" s="92" t="str">
        <f>'Valbara Tjänster'!AL27</f>
        <v>Helår i förskott baserat på regionernas inventering av antal PC</v>
      </c>
      <c r="G67" s="92"/>
      <c r="H67" s="92" t="str">
        <f>'Valbara Tjänster'!AL28</f>
        <v>Januari</v>
      </c>
      <c r="I67" s="92"/>
      <c r="J67" s="93" t="str">
        <f>'Valbara Tjänster'!AL29</f>
        <v>Fakturerat helår 2024</v>
      </c>
    </row>
    <row r="68" spans="3:10" ht="60" hidden="1" outlineLevel="1" x14ac:dyDescent="0.25">
      <c r="C68" s="84" t="str">
        <f>'Valbara Tjänster'!AP1</f>
        <v>Eira Licenser (innehåll)</v>
      </c>
      <c r="D68" s="91">
        <f>'Valbara Tjänster'!AP13</f>
        <v>830962.52170000004</v>
      </c>
      <c r="E68" s="92"/>
      <c r="F68" s="92" t="str">
        <f>'Valbara Tjänster'!AP27</f>
        <v>Licenskostnaden fördelas solidariskt mellan landsting och regioner baserat på antal invånare.</v>
      </c>
      <c r="G68" s="92"/>
      <c r="H68" s="92" t="str">
        <f>'Valbara Tjänster'!AP28</f>
        <v>Årsvis engång i februari</v>
      </c>
      <c r="I68" s="92"/>
      <c r="J68" s="93" t="str">
        <f>'Valbara Tjänster'!AP29</f>
        <v>Prognos. Faktureras av förvaltning</v>
      </c>
    </row>
    <row r="69" spans="3:10" ht="30" hidden="1" outlineLevel="1" x14ac:dyDescent="0.25">
      <c r="C69" s="84" t="str">
        <f>'Valbara Tjänster'!AT1</f>
        <v>Informations- utlämning till kvalitetsregister</v>
      </c>
      <c r="D69" s="91">
        <f>'Valbara Tjänster'!AT13</f>
        <v>0</v>
      </c>
      <c r="E69" s="92"/>
      <c r="F69" s="92" t="str">
        <f>'Valbara Tjänster'!AT27</f>
        <v>Faktureras separat av tjänstens förvaltning</v>
      </c>
      <c r="G69" s="92"/>
      <c r="H69" s="92" t="str">
        <f>'Valbara Tjänster'!AT28</f>
        <v xml:space="preserve"> </v>
      </c>
      <c r="I69" s="92"/>
      <c r="J69" s="100" t="str">
        <f>'Valbara Tjänster'!AT29</f>
        <v>Ingen regionsfakturering</v>
      </c>
    </row>
    <row r="70" spans="3:10" ht="45" hidden="1" outlineLevel="1" x14ac:dyDescent="0.25">
      <c r="C70" s="84" t="str">
        <f>'Valbara Tjänster'!AX1</f>
        <v xml:space="preserve">1177 inkorg </v>
      </c>
      <c r="D70" s="91">
        <f>'Valbara Tjänster'!AX13</f>
        <v>26436.095519999999</v>
      </c>
      <c r="E70" s="92"/>
      <c r="F70" s="92" t="str">
        <f>'Valbara Tjänster'!AX27</f>
        <v xml:space="preserve">Volymsbaserad. Faktureras kvartalsvis efterskott </v>
      </c>
      <c r="G70" s="92"/>
      <c r="H70" s="92">
        <f>'Valbara Tjänster'!AX28</f>
        <v>0</v>
      </c>
      <c r="I70" s="92"/>
      <c r="J70" s="93" t="str">
        <f>'Valbara Tjänster'!AX29</f>
        <v>Prognos 2023. Faktureras av förvaltning</v>
      </c>
    </row>
    <row r="71" spans="3:10" hidden="1" outlineLevel="1" x14ac:dyDescent="0.25">
      <c r="C71" s="84" t="str">
        <f>'Valbara Tjänster'!BB1</f>
        <v>Bild (i 1177 på telefon)</v>
      </c>
      <c r="D71" s="91">
        <f>'Valbara Tjänster'!BB13</f>
        <v>124031.15599990461</v>
      </c>
      <c r="E71" s="92"/>
      <c r="F71" s="92" t="str">
        <f>'Valbara Tjänster'!BB27</f>
        <v>Kvartal förskott</v>
      </c>
      <c r="G71" s="92"/>
      <c r="H71" s="92" t="str">
        <f>'Valbara Tjänster'!BB28</f>
        <v>Dec,Mar,Jun,Sep</v>
      </c>
      <c r="I71" s="92"/>
      <c r="J71" s="93" t="str">
        <f>'Valbara Tjänster'!BB29</f>
        <v>N/A</v>
      </c>
    </row>
    <row r="72" spans="3:10" hidden="1" outlineLevel="1" x14ac:dyDescent="0.25">
      <c r="C72" s="84" t="str">
        <f>'Valbara Tjänster'!BF1</f>
        <v>Video (i 1177 på telefon)</v>
      </c>
      <c r="D72" s="91">
        <f>'Valbara Tjänster'!BF13</f>
        <v>195798.04732730251</v>
      </c>
      <c r="E72" s="92"/>
      <c r="F72" s="92" t="str">
        <f>'Valbara Tjänster'!BF27</f>
        <v>Kvartal förskott</v>
      </c>
      <c r="G72" s="92"/>
      <c r="H72" s="92" t="str">
        <f>'Valbara Tjänster'!BF28</f>
        <v>Dec,Mar,Jun,Sep</v>
      </c>
      <c r="I72" s="92"/>
      <c r="J72" s="93" t="str">
        <f>'Valbara Tjänster'!BF29</f>
        <v>N/A</v>
      </c>
    </row>
    <row r="73" spans="3:10" ht="30" hidden="1" outlineLevel="1" x14ac:dyDescent="0.25">
      <c r="C73" s="84" t="str">
        <f>'Valbara Tjänster'!BJ1</f>
        <v>Utbudstjänsten
PAUSAD!</v>
      </c>
      <c r="D73" s="91">
        <f>'Valbara Tjänster'!BJ13</f>
        <v>0</v>
      </c>
      <c r="E73" s="92"/>
      <c r="F73" s="92" t="str">
        <f>'Valbara Tjänster'!BJ27</f>
        <v>Kvartal förskott</v>
      </c>
      <c r="G73" s="92"/>
      <c r="H73" s="92" t="str">
        <f>'Valbara Tjänster'!BJ28</f>
        <v>Dec,Mar,Jun,Sep</v>
      </c>
      <c r="I73" s="92"/>
      <c r="J73" s="93" t="str">
        <f>'Valbara Tjänster'!BJ29</f>
        <v>Pausad</v>
      </c>
    </row>
    <row r="74" spans="3:10" hidden="1" outlineLevel="1" x14ac:dyDescent="0.25">
      <c r="C74" s="84" t="str">
        <f>'Valbara Tjänster'!BN1</f>
        <v>Statistiktjänst Organisations-statistik</v>
      </c>
      <c r="D74" s="91">
        <f>'Valbara Tjänster'!BN13</f>
        <v>0</v>
      </c>
      <c r="E74" s="92"/>
      <c r="F74" s="92" t="str">
        <f>'Valbara Tjänster'!BN27</f>
        <v>Kvartal förskott</v>
      </c>
      <c r="G74" s="92"/>
      <c r="H74" s="92" t="str">
        <f>'Valbara Tjänster'!BN28</f>
        <v>Dec,Mar,Jun,Sep</v>
      </c>
      <c r="I74" s="92"/>
      <c r="J74" s="93" t="str">
        <f>'Valbara Tjänster'!BN29</f>
        <v>Bindningstid: 2025-09-01</v>
      </c>
    </row>
    <row r="75" spans="3:10" s="67" customFormat="1" hidden="1" outlineLevel="1" x14ac:dyDescent="0.25">
      <c r="C75" s="84" t="str">
        <f>'Valbara Tjänster'!BR1</f>
        <v>Statistiktjänst export</v>
      </c>
      <c r="D75" s="91">
        <f>'Valbara Tjänster'!BR13</f>
        <v>0</v>
      </c>
      <c r="E75" s="92"/>
      <c r="F75" s="71" t="str">
        <f>'Valbara Tjänster'!BR27</f>
        <v>Kvartal förskott</v>
      </c>
      <c r="G75" s="92"/>
      <c r="H75" s="71" t="str">
        <f>'Valbara Tjänster'!BR28</f>
        <v>Dec,Mar,Jun,Sep</v>
      </c>
      <c r="I75" s="92"/>
      <c r="J75" s="161" t="str">
        <f>'Valbara Tjänster'!BR29</f>
        <v>Bindningstid: 2027-06-01</v>
      </c>
    </row>
    <row r="76" spans="3:10" s="67" customFormat="1" hidden="1" outlineLevel="1" x14ac:dyDescent="0.25">
      <c r="C76" s="84" t="str">
        <f>'Valbara Tjänster'!BV1</f>
        <v>Terminologi-tjänst</v>
      </c>
      <c r="D76" s="91">
        <f>'Valbara Tjänster'!BV13</f>
        <v>134686.8826107074</v>
      </c>
      <c r="E76" s="92"/>
      <c r="F76" s="71" t="str">
        <f>'Valbara Tjänster'!BV27</f>
        <v>Övergår från utveckling 2024</v>
      </c>
      <c r="G76" s="92"/>
      <c r="H76" s="71" t="str">
        <f>'Valbara Tjänster'!BV28</f>
        <v>Dec,Mar,Jun,Sep</v>
      </c>
      <c r="I76" s="92"/>
      <c r="J76" s="161" t="str">
        <f>'Valbara Tjänster'!BV29</f>
        <v>Bindningstid: 2025-12-31</v>
      </c>
    </row>
    <row r="77" spans="3:10" s="67" customFormat="1" ht="30" hidden="1" outlineLevel="1" x14ac:dyDescent="0.25">
      <c r="C77" s="84" t="str">
        <f>'Valbara Tjänster'!BZ1</f>
        <v>Digitalt möte (avvecklas)</v>
      </c>
      <c r="D77" s="91">
        <f>'Valbara Tjänster'!BZ13</f>
        <v>0</v>
      </c>
      <c r="E77" s="92"/>
      <c r="F77" s="71" t="str">
        <f>'Valbara Tjänster'!BZ27</f>
        <v>Volymbaserad. Faktureras av förvaltning</v>
      </c>
      <c r="G77" s="92"/>
      <c r="H77" s="71">
        <f>'Valbara Tjänster'!BZ28</f>
        <v>0</v>
      </c>
      <c r="I77" s="92"/>
      <c r="J77" s="161" t="str">
        <f>'Valbara Tjänster'!BZ29</f>
        <v>Prognos 2025</v>
      </c>
    </row>
    <row r="78" spans="3:10" s="67" customFormat="1" hidden="1" outlineLevel="1" x14ac:dyDescent="0.25">
      <c r="C78" s="84" t="str">
        <f>'Valbara Tjänster'!CD1</f>
        <v>Video och distans Infrastruktur</v>
      </c>
      <c r="D78" s="91">
        <f>'Valbara Tjänster'!CD13</f>
        <v>70588.992020613878</v>
      </c>
      <c r="E78" s="92"/>
      <c r="F78" s="71" t="str">
        <f>'Valbara Tjänster'!CD27</f>
        <v>Kvartal förskott</v>
      </c>
      <c r="G78" s="92"/>
      <c r="H78" s="71" t="str">
        <f>'Valbara Tjänster'!CD28</f>
        <v>Dec,Mar,Jun,Sep</v>
      </c>
      <c r="I78" s="92"/>
      <c r="J78" s="161" t="str">
        <f>'Valbara Tjänster'!CD29</f>
        <v>N/A</v>
      </c>
    </row>
    <row r="79" spans="3:10" s="67" customFormat="1" hidden="1" outlineLevel="1" x14ac:dyDescent="0.25">
      <c r="C79" s="84" t="str">
        <f>'Valbara Tjänster'!CH1</f>
        <v>Video &amp; distans Flerpartsmöte</v>
      </c>
      <c r="D79" s="91">
        <f>'Valbara Tjänster'!CH13</f>
        <v>132169.67518017182</v>
      </c>
      <c r="E79" s="92"/>
      <c r="F79" s="71" t="str">
        <f>'Valbara Tjänster'!CH27</f>
        <v>Kvartal förskott</v>
      </c>
      <c r="G79" s="92"/>
      <c r="H79" s="71" t="str">
        <f>'Valbara Tjänster'!CH28</f>
        <v>Dec,Mar,Jun,Sep</v>
      </c>
      <c r="I79" s="92"/>
      <c r="J79" s="161" t="str">
        <f>'Valbara Tjänster'!CH29</f>
        <v>N/A</v>
      </c>
    </row>
    <row r="80" spans="3:10" s="67" customFormat="1" ht="30" hidden="1" outlineLevel="1" x14ac:dyDescent="0.25">
      <c r="C80" s="84" t="str">
        <f>'Valbara Tjänster'!CL1</f>
        <v>1177  provhantering (prishöjs under 2026  map. Skickeprover)</v>
      </c>
      <c r="D80" s="91">
        <f>'Valbara Tjänster'!CL13</f>
        <v>216362.24702560002</v>
      </c>
      <c r="E80" s="92"/>
      <c r="F80" s="71" t="str">
        <f>'Valbara Tjänster'!CL27</f>
        <v>Kvartal förskott</v>
      </c>
      <c r="G80" s="92"/>
      <c r="H80" s="71" t="str">
        <f>'Valbara Tjänster'!CL28</f>
        <v>Dec,Mar,Jun,Sep</v>
      </c>
      <c r="I80" s="92"/>
      <c r="J80" s="161" t="str">
        <f>'Valbara Tjänster'!CL29</f>
        <v>N/A</v>
      </c>
    </row>
    <row r="81" spans="3:10" s="67" customFormat="1" hidden="1" outlineLevel="1" x14ac:dyDescent="0.25">
      <c r="C81" s="84" t="str">
        <f>'Valbara Tjänster'!CP1</f>
        <v>1177 Symtom- bedömning och hänvisning
(Avser helår)</v>
      </c>
      <c r="D81" s="91">
        <f>'Valbara Tjänster'!CP13</f>
        <v>0</v>
      </c>
      <c r="E81" s="92"/>
      <c r="F81" s="71" t="str">
        <f>'Valbara Tjänster'!CP27</f>
        <v>Kvartal förskott</v>
      </c>
      <c r="G81" s="92"/>
      <c r="H81" s="71" t="str">
        <f>'Valbara Tjänster'!CP28</f>
        <v>Dec,Mar,Jun,Sep</v>
      </c>
      <c r="I81" s="92"/>
      <c r="J81" s="161" t="str">
        <f>'Valbara Tjänster'!CP29</f>
        <v xml:space="preserve">Bindningstid: 2026-10-24. Priset avser helår. </v>
      </c>
    </row>
    <row r="82" spans="3:10" s="67" customFormat="1" hidden="1" outlineLevel="1" x14ac:dyDescent="0.25">
      <c r="C82" s="84" t="str">
        <f>'Valbara Tjänster'!CT1</f>
        <v>Listnings-funktion i 1177 SBH 
(Avser helår)</v>
      </c>
      <c r="D82" s="91">
        <f>'Valbara Tjänster'!CT13</f>
        <v>0</v>
      </c>
      <c r="E82" s="92"/>
      <c r="F82" s="71" t="str">
        <f>'Valbara Tjänster'!CT27</f>
        <v>Kvartal förskott</v>
      </c>
      <c r="G82" s="92"/>
      <c r="H82" s="71" t="str">
        <f>'Valbara Tjänster'!CT28</f>
        <v>Dec,Mar,Jun,Sep</v>
      </c>
      <c r="I82" s="92"/>
      <c r="J82" s="161" t="str">
        <f>'Valbara Tjänster'!CT29</f>
        <v xml:space="preserve">Bindningstid: 2026-10-24. Priset avser helår. </v>
      </c>
    </row>
    <row r="83" spans="3:10" s="67" customFormat="1" ht="30" hidden="1" outlineLevel="1" x14ac:dyDescent="0.25">
      <c r="C83" s="84" t="str">
        <f>'Valbara Tjänster'!CX1</f>
        <v>1177 samtycken förvaltning
(Ny Q3-25)</v>
      </c>
      <c r="D83" s="91">
        <f>'Valbara Tjänster'!CX13</f>
        <v>122966.64024487302</v>
      </c>
      <c r="E83" s="92"/>
      <c r="F83" s="71" t="str">
        <f>'Valbara Tjänster'!CX27</f>
        <v>Kvartal förskott</v>
      </c>
      <c r="G83" s="92"/>
      <c r="H83" s="71" t="str">
        <f>'Valbara Tjänster'!CX28</f>
        <v>Dec,Mar,Jun,Sep</v>
      </c>
      <c r="I83" s="92"/>
      <c r="J83" s="161" t="str">
        <f>'Valbara Tjänster'!CX29</f>
        <v>Bindningstid: 2028-06-30</v>
      </c>
    </row>
    <row r="84" spans="3:10" s="67" customFormat="1" hidden="1" outlineLevel="1" x14ac:dyDescent="0.25">
      <c r="C84" s="84" t="str">
        <f>'Valbara Tjänster'!DB1</f>
        <v>Händelseanalys (Nitha)</v>
      </c>
      <c r="D84" s="91">
        <f>'Valbara Tjänster'!DB13</f>
        <v>88051.112914533602</v>
      </c>
      <c r="E84" s="92"/>
      <c r="F84" s="71" t="str">
        <f>'Valbara Tjänster'!DB27</f>
        <v>Kvartal förskott</v>
      </c>
      <c r="G84" s="92"/>
      <c r="H84" s="71" t="str">
        <f>'Valbara Tjänster'!DB28</f>
        <v>Dec,Mar,Jun,Sep</v>
      </c>
      <c r="I84" s="92"/>
      <c r="J84" s="161" t="str">
        <f>'Valbara Tjänster'!DB29</f>
        <v>N/A</v>
      </c>
    </row>
    <row r="85" spans="3:10" s="67" customFormat="1" hidden="1" outlineLevel="1" x14ac:dyDescent="0.25">
      <c r="C85" s="84" t="str">
        <f>'Valbara Tjänster'!DF1</f>
        <v>Loggtjänst</v>
      </c>
      <c r="D85" s="91">
        <f>'Valbara Tjänster'!DF13</f>
        <v>0</v>
      </c>
      <c r="E85" s="92"/>
      <c r="F85" s="71">
        <f>'Valbara Tjänster'!DF27</f>
        <v>0</v>
      </c>
      <c r="G85" s="92"/>
      <c r="H85" s="71">
        <f>'Valbara Tjänster'!DF28</f>
        <v>0</v>
      </c>
      <c r="I85" s="92"/>
      <c r="J85" s="161" t="str">
        <f>'Valbara Tjänster'!DF29</f>
        <v>Väntar</v>
      </c>
    </row>
    <row r="86" spans="3:10" s="67" customFormat="1" hidden="1" outlineLevel="1" x14ac:dyDescent="0.25">
      <c r="C86" s="84" t="str">
        <f>'Valbara Tjänster'!DJ1</f>
        <v>Beställning läkemedelsnära produkter</v>
      </c>
      <c r="D86" s="91">
        <f>'Valbara Tjänster'!DJ13</f>
        <v>0</v>
      </c>
      <c r="E86" s="92"/>
      <c r="F86" s="71">
        <f>'Valbara Tjänster'!DJ27</f>
        <v>0</v>
      </c>
      <c r="G86" s="92"/>
      <c r="H86" s="71">
        <f>'Valbara Tjänster'!DJ28</f>
        <v>0</v>
      </c>
      <c r="I86" s="92"/>
      <c r="J86" s="161" t="str">
        <f>'Valbara Tjänster'!DJ29</f>
        <v>Väntar</v>
      </c>
    </row>
    <row r="87" spans="3:10" s="67" customFormat="1" hidden="1" outlineLevel="1" x14ac:dyDescent="0.25">
      <c r="C87" s="84">
        <f>'Valbara Tjänster'!DN1</f>
        <v>0</v>
      </c>
      <c r="D87" s="91">
        <f>'Valbara Tjänster'!DN13</f>
        <v>0</v>
      </c>
      <c r="E87" s="92"/>
      <c r="F87" s="71">
        <f>'Valbara Tjänster'!DN27</f>
        <v>0</v>
      </c>
      <c r="G87" s="92"/>
      <c r="H87" s="71">
        <f>'Valbara Tjänster'!DN28</f>
        <v>0</v>
      </c>
      <c r="I87" s="92"/>
      <c r="J87" s="161">
        <f>'Valbara Tjänster'!DN29</f>
        <v>0</v>
      </c>
    </row>
    <row r="88" spans="3:10" s="67" customFormat="1" hidden="1" outlineLevel="1" x14ac:dyDescent="0.25">
      <c r="C88" s="84">
        <f>'Valbara Tjänster'!DR1</f>
        <v>0</v>
      </c>
      <c r="D88" s="91">
        <f>'Valbara Tjänster'!DR13</f>
        <v>0</v>
      </c>
      <c r="E88" s="92"/>
      <c r="F88" s="71">
        <f>'Valbara Tjänster'!DR27</f>
        <v>0</v>
      </c>
      <c r="G88" s="92"/>
      <c r="H88" s="71">
        <f>'Valbara Tjänster'!DR28</f>
        <v>0</v>
      </c>
      <c r="I88" s="92"/>
      <c r="J88" s="161">
        <f>'Valbara Tjänster'!DR29</f>
        <v>0</v>
      </c>
    </row>
    <row r="89" spans="3:10" s="67" customFormat="1" hidden="1" outlineLevel="1" x14ac:dyDescent="0.25">
      <c r="C89" s="84">
        <f>'Valbara Tjänster'!DV1</f>
        <v>0</v>
      </c>
      <c r="D89" s="91">
        <f>'Valbara Tjänster'!DV13</f>
        <v>0</v>
      </c>
      <c r="E89" s="92"/>
      <c r="F89" s="71">
        <f>'Valbara Tjänster'!DV27</f>
        <v>0</v>
      </c>
      <c r="G89" s="92"/>
      <c r="H89" s="71">
        <f>'Valbara Tjänster'!DV28</f>
        <v>0</v>
      </c>
      <c r="I89" s="92"/>
      <c r="J89" s="161">
        <f>'Valbara Tjänster'!DV29</f>
        <v>0</v>
      </c>
    </row>
    <row r="90" spans="3:10" s="67" customFormat="1" ht="16.5" hidden="1" customHeight="1" outlineLevel="1" x14ac:dyDescent="0.25">
      <c r="C90" s="84">
        <f>'Valbara Tjänster'!DZ1</f>
        <v>0</v>
      </c>
      <c r="D90" s="91">
        <f>'Valbara Tjänster'!DZ13</f>
        <v>0</v>
      </c>
      <c r="E90" s="92"/>
      <c r="F90" s="71">
        <f>'Valbara Tjänster'!DZ27</f>
        <v>0</v>
      </c>
      <c r="G90" s="92"/>
      <c r="H90" s="71">
        <f>'Valbara Tjänster'!DZ28</f>
        <v>0</v>
      </c>
      <c r="I90" s="92"/>
      <c r="J90" s="161">
        <f>'Valbara Tjänster'!DZ29</f>
        <v>0</v>
      </c>
    </row>
    <row r="91" spans="3:10" s="67" customFormat="1" ht="16.5" hidden="1" customHeight="1" outlineLevel="1" x14ac:dyDescent="0.25">
      <c r="C91" s="84">
        <f>'Valbara Tjänster'!ED1</f>
        <v>0</v>
      </c>
      <c r="D91" s="91">
        <f>'Valbara Tjänster'!ED13</f>
        <v>0</v>
      </c>
      <c r="E91" s="92"/>
      <c r="F91" s="71">
        <f>'Valbara Tjänster'!ED27</f>
        <v>0</v>
      </c>
      <c r="G91" s="92"/>
      <c r="H91" s="71">
        <f>'Valbara Tjänster'!ED28</f>
        <v>0</v>
      </c>
      <c r="I91" s="92"/>
      <c r="J91" s="161">
        <f>'Valbara Tjänster'!ED29</f>
        <v>0</v>
      </c>
    </row>
    <row r="92" spans="3:10" s="67" customFormat="1" ht="16.5" hidden="1" customHeight="1" outlineLevel="1" x14ac:dyDescent="0.25">
      <c r="C92" s="84">
        <f>'Valbara Tjänster'!EH1</f>
        <v>0</v>
      </c>
      <c r="D92" s="91">
        <f>'Valbara Tjänster'!EH13</f>
        <v>0</v>
      </c>
      <c r="E92" s="92"/>
      <c r="F92" s="71">
        <f>'Valbara Tjänster'!EH27</f>
        <v>0</v>
      </c>
      <c r="G92" s="92"/>
      <c r="H92" s="71">
        <f>'Valbara Tjänster'!EH28</f>
        <v>0</v>
      </c>
      <c r="I92" s="92"/>
      <c r="J92" s="161">
        <f>'Valbara Tjänster'!EH29</f>
        <v>0</v>
      </c>
    </row>
    <row r="93" spans="3:10" s="67" customFormat="1" ht="16.5" hidden="1" customHeight="1" outlineLevel="1" x14ac:dyDescent="0.25">
      <c r="C93" s="84">
        <f>'Valbara Tjänster'!EL1</f>
        <v>0</v>
      </c>
      <c r="D93" s="91">
        <f>'Valbara Tjänster'!EL13</f>
        <v>0</v>
      </c>
      <c r="E93" s="92"/>
      <c r="F93" s="71">
        <f>'Valbara Tjänster'!EL27</f>
        <v>0</v>
      </c>
      <c r="G93" s="92"/>
      <c r="H93" s="71">
        <f>'Valbara Tjänster'!EL28</f>
        <v>0</v>
      </c>
      <c r="I93" s="92"/>
      <c r="J93" s="161">
        <f>'Valbara Tjänster'!EL29</f>
        <v>0</v>
      </c>
    </row>
    <row r="94" spans="3:10" s="67" customFormat="1" ht="16.5" hidden="1" customHeight="1" outlineLevel="1" x14ac:dyDescent="0.25">
      <c r="C94" s="84">
        <f>'Valbara Tjänster'!EP1</f>
        <v>0</v>
      </c>
      <c r="D94" s="91">
        <f>'Valbara Tjänster'!EP13</f>
        <v>0</v>
      </c>
      <c r="E94" s="92"/>
      <c r="F94" s="71">
        <f>'Valbara Tjänster'!EP27</f>
        <v>0</v>
      </c>
      <c r="G94" s="92"/>
      <c r="H94" s="71">
        <f>'Valbara Tjänster'!EP28</f>
        <v>0</v>
      </c>
      <c r="I94" s="92"/>
      <c r="J94" s="161">
        <f>'Valbara Tjänster'!EP29</f>
        <v>0</v>
      </c>
    </row>
    <row r="95" spans="3:10" s="67" customFormat="1" ht="16.5" hidden="1" customHeight="1" outlineLevel="1" x14ac:dyDescent="0.25">
      <c r="C95" s="84">
        <f>'Valbara Tjänster'!ET1</f>
        <v>0</v>
      </c>
      <c r="D95" s="91">
        <f>'Valbara Tjänster'!ET13</f>
        <v>0</v>
      </c>
      <c r="E95" s="92"/>
      <c r="F95" s="71">
        <f>'Valbara Tjänster'!ET27</f>
        <v>0</v>
      </c>
      <c r="G95" s="92"/>
      <c r="H95" s="71">
        <f>'Valbara Tjänster'!ET28</f>
        <v>0</v>
      </c>
      <c r="I95" s="92"/>
      <c r="J95" s="161">
        <f>'Valbara Tjänster'!ET29</f>
        <v>0</v>
      </c>
    </row>
    <row r="96" spans="3:10" s="67" customFormat="1" ht="16.5" hidden="1" customHeight="1" outlineLevel="1" x14ac:dyDescent="0.25">
      <c r="C96" s="84">
        <f>'Valbara Tjänster'!EX1</f>
        <v>0</v>
      </c>
      <c r="D96" s="91">
        <f>'Valbara Tjänster'!EX13</f>
        <v>0</v>
      </c>
      <c r="E96" s="92"/>
      <c r="F96" s="71">
        <f>'Valbara Tjänster'!EX27</f>
        <v>0</v>
      </c>
      <c r="G96" s="92"/>
      <c r="H96" s="71">
        <f>'Valbara Tjänster'!EX28</f>
        <v>0</v>
      </c>
      <c r="I96" s="92"/>
      <c r="J96" s="161">
        <f>'Valbara Tjänster'!EX29</f>
        <v>0</v>
      </c>
    </row>
    <row r="97" spans="3:10" s="67" customFormat="1" ht="16.5" hidden="1" customHeight="1" outlineLevel="1" x14ac:dyDescent="0.25">
      <c r="C97" s="84">
        <f>'Valbara Tjänster'!FB1</f>
        <v>0</v>
      </c>
      <c r="D97" s="91">
        <f>'Valbara Tjänster'!FB13</f>
        <v>0</v>
      </c>
      <c r="E97" s="92"/>
      <c r="F97" s="71">
        <f>'Valbara Tjänster'!FB27</f>
        <v>0</v>
      </c>
      <c r="G97" s="92"/>
      <c r="H97" s="71">
        <f>'Valbara Tjänster'!FB28</f>
        <v>0</v>
      </c>
      <c r="I97" s="92"/>
      <c r="J97" s="161">
        <f>'Valbara Tjänster'!FB29</f>
        <v>0</v>
      </c>
    </row>
    <row r="98" spans="3:10" s="67" customFormat="1" ht="16.5" hidden="1" customHeight="1" outlineLevel="1" x14ac:dyDescent="0.25">
      <c r="C98" s="84">
        <f>'Valbara Tjänster'!FF1</f>
        <v>0</v>
      </c>
      <c r="D98" s="91">
        <f>'Valbara Tjänster'!FF13</f>
        <v>0</v>
      </c>
      <c r="E98" s="92"/>
      <c r="F98" s="71">
        <f>'Valbara Tjänster'!FF27</f>
        <v>0</v>
      </c>
      <c r="G98" s="92"/>
      <c r="H98" s="71">
        <f>'Valbara Tjänster'!FF28</f>
        <v>0</v>
      </c>
      <c r="I98" s="92"/>
      <c r="J98" s="161">
        <f>'Valbara Tjänster'!FF29</f>
        <v>0</v>
      </c>
    </row>
    <row r="99" spans="3:10" s="67" customFormat="1" ht="16.5" hidden="1" customHeight="1" outlineLevel="1" x14ac:dyDescent="0.25">
      <c r="C99" s="84">
        <f>'Valbara Tjänster'!FJ1</f>
        <v>0</v>
      </c>
      <c r="D99" s="91">
        <f>'Valbara Tjänster'!FJ13</f>
        <v>0</v>
      </c>
      <c r="E99" s="92"/>
      <c r="F99" s="71">
        <f>'Valbara Tjänster'!FJ27</f>
        <v>0</v>
      </c>
      <c r="G99" s="92"/>
      <c r="H99" s="71">
        <f>'Valbara Tjänster'!FJ28</f>
        <v>0</v>
      </c>
      <c r="I99" s="92"/>
      <c r="J99" s="161">
        <f>'Valbara Tjänster'!FJ29</f>
        <v>0</v>
      </c>
    </row>
    <row r="100" spans="3:10" s="67" customFormat="1" ht="16.5" hidden="1" customHeight="1" outlineLevel="1" x14ac:dyDescent="0.25">
      <c r="C100" s="84">
        <f>'Valbara Tjänster'!FN1</f>
        <v>0</v>
      </c>
      <c r="D100" s="91">
        <f>'Valbara Tjänster'!FN13</f>
        <v>0</v>
      </c>
      <c r="E100" s="92"/>
      <c r="F100" s="71">
        <f>'Valbara Tjänster'!FN27</f>
        <v>0</v>
      </c>
      <c r="G100" s="92"/>
      <c r="H100" s="71">
        <f>'Valbara Tjänster'!FN28</f>
        <v>0</v>
      </c>
      <c r="I100" s="92"/>
      <c r="J100" s="161">
        <f>'Valbara Tjänster'!FN29</f>
        <v>0</v>
      </c>
    </row>
    <row r="101" spans="3:10" s="67" customFormat="1" ht="16.5" hidden="1" customHeight="1" outlineLevel="1" x14ac:dyDescent="0.25">
      <c r="C101" s="84">
        <f>'Valbara Tjänster'!FR1</f>
        <v>0</v>
      </c>
      <c r="D101" s="91">
        <f>'Valbara Tjänster'!FR13</f>
        <v>0</v>
      </c>
      <c r="E101" s="92"/>
      <c r="F101" s="71">
        <f>'Valbara Tjänster'!FR27</f>
        <v>0</v>
      </c>
      <c r="G101" s="92"/>
      <c r="H101" s="71">
        <f>'Valbara Tjänster'!FR28</f>
        <v>0</v>
      </c>
      <c r="I101" s="92"/>
      <c r="J101" s="161">
        <f>'Valbara Tjänster'!FR29</f>
        <v>0</v>
      </c>
    </row>
    <row r="102" spans="3:10" s="67" customFormat="1" ht="16.5" hidden="1" customHeight="1" outlineLevel="1" x14ac:dyDescent="0.25">
      <c r="C102" s="84">
        <f>'Valbara Tjänster'!FV1</f>
        <v>0</v>
      </c>
      <c r="D102" s="91">
        <f>'Valbara Tjänster'!FV13</f>
        <v>0</v>
      </c>
      <c r="E102" s="92"/>
      <c r="F102" s="71">
        <f>'Valbara Tjänster'!FV27</f>
        <v>0</v>
      </c>
      <c r="G102" s="92"/>
      <c r="H102" s="71">
        <f>'Valbara Tjänster'!FV28</f>
        <v>0</v>
      </c>
      <c r="I102" s="92"/>
      <c r="J102" s="161">
        <f>'Valbara Tjänster'!FV29</f>
        <v>0</v>
      </c>
    </row>
    <row r="103" spans="3:10" s="67" customFormat="1" ht="16.5" hidden="1" customHeight="1" outlineLevel="1" x14ac:dyDescent="0.25">
      <c r="C103" s="84">
        <f>'Valbara Tjänster'!FZ1</f>
        <v>0</v>
      </c>
      <c r="D103" s="91">
        <f>'Valbara Tjänster'!FZ13</f>
        <v>0</v>
      </c>
      <c r="E103" s="92"/>
      <c r="F103" s="71">
        <f>'Valbara Tjänster'!FZ27</f>
        <v>0</v>
      </c>
      <c r="G103" s="92"/>
      <c r="H103" s="71">
        <f>'Valbara Tjänster'!FZ28</f>
        <v>0</v>
      </c>
      <c r="I103" s="92"/>
      <c r="J103" s="161">
        <f>'Valbara Tjänster'!FZ29</f>
        <v>0</v>
      </c>
    </row>
    <row r="104" spans="3:10" s="67" customFormat="1" ht="16.5" hidden="1" customHeight="1" outlineLevel="1" x14ac:dyDescent="0.25">
      <c r="C104" s="84">
        <f>'Valbara Tjänster'!GD1</f>
        <v>0</v>
      </c>
      <c r="D104" s="91">
        <f>'Valbara Tjänster'!GD13</f>
        <v>0</v>
      </c>
      <c r="E104" s="92"/>
      <c r="F104" s="71">
        <f>'Valbara Tjänster'!GD27</f>
        <v>0</v>
      </c>
      <c r="G104" s="92"/>
      <c r="H104" s="71">
        <f>'Valbara Tjänster'!GD28</f>
        <v>0</v>
      </c>
      <c r="I104" s="92"/>
      <c r="J104" s="161">
        <f>'Valbara Tjänster'!GD29</f>
        <v>0</v>
      </c>
    </row>
    <row r="105" spans="3:10" s="67" customFormat="1" ht="16.5" hidden="1" customHeight="1" outlineLevel="1" x14ac:dyDescent="0.25">
      <c r="C105" s="84">
        <f>'Valbara Tjänster'!GH1</f>
        <v>0</v>
      </c>
      <c r="D105" s="91">
        <f>'Valbara Tjänster'!GH13</f>
        <v>0</v>
      </c>
      <c r="E105" s="92"/>
      <c r="F105" s="71">
        <f>'Valbara Tjänster'!GH27</f>
        <v>0</v>
      </c>
      <c r="G105" s="92"/>
      <c r="H105" s="71">
        <f>'Valbara Tjänster'!GH28</f>
        <v>0</v>
      </c>
      <c r="I105" s="92"/>
      <c r="J105" s="161">
        <f>'Valbara Tjänster'!GH29</f>
        <v>0</v>
      </c>
    </row>
    <row r="106" spans="3:10" s="67" customFormat="1" ht="16.5" hidden="1" customHeight="1" outlineLevel="1" x14ac:dyDescent="0.25">
      <c r="C106" s="84">
        <f>'Valbara Tjänster'!GL1</f>
        <v>0</v>
      </c>
      <c r="D106" s="91">
        <f>'Valbara Tjänster'!GL13</f>
        <v>0</v>
      </c>
      <c r="E106" s="92"/>
      <c r="F106" s="71">
        <f>'Valbara Tjänster'!GL27</f>
        <v>0</v>
      </c>
      <c r="G106" s="92"/>
      <c r="H106" s="71">
        <f>'Valbara Tjänster'!GL28</f>
        <v>0</v>
      </c>
      <c r="I106" s="92"/>
      <c r="J106" s="161">
        <f>'Valbara Tjänster'!GL29</f>
        <v>0</v>
      </c>
    </row>
    <row r="107" spans="3:10" s="67" customFormat="1" ht="16.5" hidden="1" customHeight="1" outlineLevel="1" thickBot="1" x14ac:dyDescent="0.3">
      <c r="C107" s="94">
        <f>'Valbara Tjänster'!GP1</f>
        <v>0</v>
      </c>
      <c r="D107" s="95">
        <f>'Valbara Tjänster'!GP13</f>
        <v>0</v>
      </c>
      <c r="E107" s="96"/>
      <c r="F107" s="72">
        <f>'Valbara Tjänster'!GP27</f>
        <v>0</v>
      </c>
      <c r="G107" s="96"/>
      <c r="H107" s="72">
        <f>'Valbara Tjänster'!GP28</f>
        <v>0</v>
      </c>
      <c r="I107" s="96"/>
      <c r="J107" s="162">
        <f>'Valbara Tjänster'!GP29</f>
        <v>0</v>
      </c>
    </row>
    <row r="108" spans="3:10" hidden="1" outlineLevel="1" x14ac:dyDescent="0.25">
      <c r="C108" s="92"/>
      <c r="D108" s="91"/>
      <c r="E108" s="92"/>
      <c r="F108" s="92"/>
      <c r="G108" s="92"/>
      <c r="H108" s="92"/>
      <c r="I108" s="92"/>
      <c r="J108" s="92"/>
    </row>
    <row r="109" spans="3:10" ht="15.75" collapsed="1" thickBot="1" x14ac:dyDescent="0.3">
      <c r="C109" s="92"/>
      <c r="D109" s="92"/>
      <c r="E109" s="92"/>
      <c r="F109" s="92"/>
      <c r="G109" s="92"/>
      <c r="H109" s="92"/>
      <c r="I109" s="92"/>
      <c r="J109" s="92"/>
    </row>
    <row r="110" spans="3:10" ht="21" x14ac:dyDescent="0.25">
      <c r="C110" s="85" t="s">
        <v>55</v>
      </c>
      <c r="D110" s="86">
        <f>SUM(D111:D131)</f>
        <v>665671.04534486844</v>
      </c>
      <c r="E110" s="87"/>
      <c r="F110" s="70" t="s">
        <v>39</v>
      </c>
      <c r="G110" s="88"/>
      <c r="H110" s="101"/>
      <c r="I110" s="87"/>
      <c r="J110" s="99"/>
    </row>
    <row r="111" spans="3:10" ht="14.25" hidden="1" customHeight="1" outlineLevel="1" x14ac:dyDescent="0.25">
      <c r="C111" s="84" t="str">
        <f>'Gemensamma i utveckling'!C1</f>
        <v>Utvecklingsram 2025</v>
      </c>
      <c r="D111" s="91">
        <f>'Gemensamma i utveckling'!C16</f>
        <v>665671.04534486844</v>
      </c>
      <c r="E111" s="92"/>
      <c r="F111" s="71" t="str">
        <f>'Gemensamma i utveckling'!C30</f>
        <v>Engång helår</v>
      </c>
      <c r="G111" s="92"/>
      <c r="H111" s="92" t="str">
        <f>'Gemensamma i utveckling'!C31</f>
        <v>Faktureras i januari för helår 2025</v>
      </c>
      <c r="I111" s="92"/>
      <c r="J111" s="93" t="str">
        <f>'Gemensamma i utveckling'!C32</f>
        <v>Januari</v>
      </c>
    </row>
    <row r="112" spans="3:10" ht="14.25" hidden="1" customHeight="1" outlineLevel="1" x14ac:dyDescent="0.25">
      <c r="C112" s="84" t="str">
        <f>'Gemensamma i utveckling'!D1</f>
        <v>Utveckling ny 1177-app</v>
      </c>
      <c r="D112" s="91">
        <f>'Gemensamma i utveckling'!D16</f>
        <v>0</v>
      </c>
      <c r="E112" s="92"/>
      <c r="F112" s="71" t="str">
        <f>'Gemensamma i utveckling'!D30</f>
        <v xml:space="preserve"> -</v>
      </c>
      <c r="G112" s="92"/>
      <c r="H112" s="92" t="str">
        <f>'Gemensamma i utveckling'!D31</f>
        <v xml:space="preserve"> -</v>
      </c>
      <c r="I112" s="92"/>
      <c r="J112" s="93" t="str">
        <f>'Gemensamma i utveckling'!D32</f>
        <v>Väntar på avsiktsförklaring</v>
      </c>
    </row>
    <row r="113" spans="3:10" ht="14.25" hidden="1" customHeight="1" outlineLevel="1" x14ac:dyDescent="0.25">
      <c r="C113" s="84" t="str">
        <f>'Gemensamma i utveckling'!E1</f>
        <v>Förenklad utgivning SITHS eID</v>
      </c>
      <c r="D113" s="91">
        <f>'Gemensamma i utveckling'!E16</f>
        <v>0</v>
      </c>
      <c r="E113" s="92"/>
      <c r="F113" s="83" t="str">
        <f>'Gemensamma i utveckling'!E30</f>
        <v xml:space="preserve"> -</v>
      </c>
      <c r="G113" s="92"/>
      <c r="H113" s="102" t="str">
        <f>'Gemensamma i utveckling'!E31</f>
        <v xml:space="preserve"> -</v>
      </c>
      <c r="I113" s="92"/>
      <c r="J113" s="100" t="str">
        <f>'Gemensamma i utveckling'!E32</f>
        <v>Väntar på avsiktsförklaring</v>
      </c>
    </row>
    <row r="114" spans="3:10" ht="14.25" hidden="1" customHeight="1" outlineLevel="1" x14ac:dyDescent="0.25">
      <c r="C114" s="84">
        <f>'Gemensamma i utveckling'!F1</f>
        <v>0</v>
      </c>
      <c r="D114" s="91">
        <f>'Gemensamma i utveckling'!F16</f>
        <v>0</v>
      </c>
      <c r="E114" s="92"/>
      <c r="F114" s="71" t="str">
        <f>'Gemensamma i utveckling'!F30</f>
        <v xml:space="preserve"> -</v>
      </c>
      <c r="G114" s="92"/>
      <c r="H114" s="92" t="str">
        <f>'Gemensamma i utveckling'!F31</f>
        <v xml:space="preserve"> -</v>
      </c>
      <c r="I114" s="92"/>
      <c r="J114" s="93" t="str">
        <f>'Gemensamma i utveckling'!F32</f>
        <v xml:space="preserve"> -</v>
      </c>
    </row>
    <row r="115" spans="3:10" ht="14.25" hidden="1" customHeight="1" outlineLevel="1" x14ac:dyDescent="0.25">
      <c r="C115" s="84">
        <f>'Gemensamma i utveckling'!G1</f>
        <v>0</v>
      </c>
      <c r="D115" s="91">
        <f>'Gemensamma i utveckling'!G16</f>
        <v>0</v>
      </c>
      <c r="E115" s="92"/>
      <c r="F115" s="71">
        <f>'Gemensamma i utveckling'!G30</f>
        <v>0</v>
      </c>
      <c r="G115" s="92"/>
      <c r="H115" s="92">
        <f>'Gemensamma i utveckling'!G31</f>
        <v>0</v>
      </c>
      <c r="I115" s="92"/>
      <c r="J115" s="93">
        <f>'Gemensamma i utveckling'!G32</f>
        <v>0</v>
      </c>
    </row>
    <row r="116" spans="3:10" ht="14.25" hidden="1" customHeight="1" outlineLevel="1" x14ac:dyDescent="0.25">
      <c r="C116" s="84">
        <f>'Gemensamma i utveckling'!H1</f>
        <v>0</v>
      </c>
      <c r="D116" s="91">
        <f>'Gemensamma i utveckling'!H16</f>
        <v>0</v>
      </c>
      <c r="E116" s="92"/>
      <c r="F116" s="71">
        <f>'Gemensamma i utveckling'!H30</f>
        <v>0</v>
      </c>
      <c r="G116" s="92"/>
      <c r="H116" s="92">
        <f>'Gemensamma i utveckling'!H31</f>
        <v>0</v>
      </c>
      <c r="I116" s="92"/>
      <c r="J116" s="93">
        <f>'Gemensamma i utveckling'!H32</f>
        <v>0</v>
      </c>
    </row>
    <row r="117" spans="3:10" s="67" customFormat="1" ht="14.25" hidden="1" customHeight="1" outlineLevel="1" x14ac:dyDescent="0.25">
      <c r="C117" s="84">
        <f>'Gemensamma i utveckling'!I1</f>
        <v>0</v>
      </c>
      <c r="D117" s="91">
        <f>'Gemensamma i utveckling'!I16</f>
        <v>0</v>
      </c>
      <c r="E117" s="92"/>
      <c r="F117" s="71">
        <f>'Gemensamma i utveckling'!I30</f>
        <v>0</v>
      </c>
      <c r="G117" s="92"/>
      <c r="H117" s="67">
        <f>'Gemensamma i utveckling'!I31</f>
        <v>0</v>
      </c>
      <c r="I117" s="92"/>
      <c r="J117" s="93">
        <f>'Gemensamma i utveckling'!I32</f>
        <v>0</v>
      </c>
    </row>
    <row r="118" spans="3:10" s="67" customFormat="1" ht="14.25" hidden="1" customHeight="1" outlineLevel="1" x14ac:dyDescent="0.25">
      <c r="C118" s="84">
        <f>'Gemensamma i utveckling'!J1</f>
        <v>0</v>
      </c>
      <c r="D118" s="91">
        <f>'Gemensamma i utveckling'!J16</f>
        <v>0</v>
      </c>
      <c r="E118" s="92"/>
      <c r="F118" s="71">
        <f>'Gemensamma i utveckling'!J30</f>
        <v>0</v>
      </c>
      <c r="G118" s="92"/>
      <c r="H118" s="92">
        <f>'Gemensamma i utveckling'!J31</f>
        <v>0</v>
      </c>
      <c r="I118" s="92"/>
      <c r="J118" s="93">
        <f>'Gemensamma i utveckling'!J32</f>
        <v>0</v>
      </c>
    </row>
    <row r="119" spans="3:10" s="67" customFormat="1" ht="14.25" hidden="1" customHeight="1" outlineLevel="1" x14ac:dyDescent="0.25">
      <c r="C119" s="84">
        <f>'Gemensamma i utveckling'!K1</f>
        <v>0</v>
      </c>
      <c r="D119" s="91">
        <f>'Gemensamma i utveckling'!K16</f>
        <v>0</v>
      </c>
      <c r="E119" s="92"/>
      <c r="F119" s="71">
        <f>'Gemensamma i utveckling'!K30</f>
        <v>0</v>
      </c>
      <c r="G119" s="92"/>
      <c r="H119" s="92">
        <f>'Gemensamma i utveckling'!K31</f>
        <v>0</v>
      </c>
      <c r="I119" s="92"/>
      <c r="J119" s="93">
        <f>'Gemensamma i utveckling'!K32</f>
        <v>0</v>
      </c>
    </row>
    <row r="120" spans="3:10" s="67" customFormat="1" ht="14.25" hidden="1" customHeight="1" outlineLevel="1" x14ac:dyDescent="0.25">
      <c r="C120" s="84">
        <f>'Gemensamma i utveckling'!L1</f>
        <v>0</v>
      </c>
      <c r="D120" s="91">
        <f>'Gemensamma i utveckling'!L16</f>
        <v>0</v>
      </c>
      <c r="E120" s="92"/>
      <c r="F120" s="71">
        <f>'Gemensamma i utveckling'!L30</f>
        <v>0</v>
      </c>
      <c r="G120" s="92"/>
      <c r="H120" s="92">
        <f>'Gemensamma i utveckling'!L31</f>
        <v>0</v>
      </c>
      <c r="I120" s="92"/>
      <c r="J120" s="93">
        <f>'Gemensamma i utveckling'!L32</f>
        <v>0</v>
      </c>
    </row>
    <row r="121" spans="3:10" s="67" customFormat="1" ht="14.25" hidden="1" customHeight="1" outlineLevel="1" x14ac:dyDescent="0.25">
      <c r="C121" s="84">
        <f>'Gemensamma i utveckling'!M1</f>
        <v>0</v>
      </c>
      <c r="D121" s="91">
        <f>'Gemensamma i utveckling'!M16</f>
        <v>0</v>
      </c>
      <c r="E121" s="92"/>
      <c r="F121" s="71">
        <f>'Gemensamma i utveckling'!M30</f>
        <v>0</v>
      </c>
      <c r="G121" s="92"/>
      <c r="H121" s="92">
        <f>'Gemensamma i utveckling'!M31</f>
        <v>0</v>
      </c>
      <c r="I121" s="92"/>
      <c r="J121" s="93">
        <f>'Gemensamma i utveckling'!M32</f>
        <v>0</v>
      </c>
    </row>
    <row r="122" spans="3:10" s="67" customFormat="1" ht="14.25" hidden="1" customHeight="1" outlineLevel="1" x14ac:dyDescent="0.25">
      <c r="C122" s="84">
        <f>'Gemensamma i utveckling'!N1</f>
        <v>0</v>
      </c>
      <c r="D122" s="91">
        <f>'Gemensamma i utveckling'!N16</f>
        <v>0</v>
      </c>
      <c r="E122" s="92"/>
      <c r="F122" s="71">
        <f>'Gemensamma i utveckling'!N30</f>
        <v>0</v>
      </c>
      <c r="G122" s="92"/>
      <c r="H122" s="92">
        <f>'Gemensamma i utveckling'!N31</f>
        <v>0</v>
      </c>
      <c r="I122" s="92"/>
      <c r="J122" s="93">
        <f>'Gemensamma i utveckling'!N32</f>
        <v>0</v>
      </c>
    </row>
    <row r="123" spans="3:10" s="67" customFormat="1" ht="14.25" hidden="1" customHeight="1" outlineLevel="1" x14ac:dyDescent="0.25">
      <c r="C123" s="84">
        <f>'Gemensamma i utveckling'!O1</f>
        <v>0</v>
      </c>
      <c r="D123" s="91">
        <f>'Gemensamma i utveckling'!O16</f>
        <v>0</v>
      </c>
      <c r="E123" s="92"/>
      <c r="F123" s="71">
        <f>'Gemensamma i utveckling'!O30</f>
        <v>0</v>
      </c>
      <c r="G123" s="92"/>
      <c r="H123" s="92">
        <f>'Gemensamma i utveckling'!O31</f>
        <v>0</v>
      </c>
      <c r="I123" s="92"/>
      <c r="J123" s="93">
        <f>'Gemensamma i utveckling'!O32</f>
        <v>0</v>
      </c>
    </row>
    <row r="124" spans="3:10" s="67" customFormat="1" ht="14.25" hidden="1" customHeight="1" outlineLevel="1" x14ac:dyDescent="0.25">
      <c r="C124" s="84">
        <f>'Gemensamma i utveckling'!P1</f>
        <v>0</v>
      </c>
      <c r="D124" s="91">
        <f>'Gemensamma i utveckling'!P16</f>
        <v>0</v>
      </c>
      <c r="E124" s="92"/>
      <c r="F124" s="71">
        <f>'Gemensamma i utveckling'!P30</f>
        <v>0</v>
      </c>
      <c r="G124" s="92"/>
      <c r="H124" s="92">
        <f>'Gemensamma i utveckling'!P31</f>
        <v>0</v>
      </c>
      <c r="I124" s="92"/>
      <c r="J124" s="93">
        <f>'Gemensamma i utveckling'!P32</f>
        <v>0</v>
      </c>
    </row>
    <row r="125" spans="3:10" s="67" customFormat="1" ht="14.25" hidden="1" customHeight="1" outlineLevel="1" x14ac:dyDescent="0.25">
      <c r="C125" s="84">
        <f>'Gemensamma i utveckling'!Q1</f>
        <v>0</v>
      </c>
      <c r="D125" s="91">
        <f>'Gemensamma i utveckling'!Q16</f>
        <v>0</v>
      </c>
      <c r="E125" s="92"/>
      <c r="F125" s="71">
        <f>'Gemensamma i utveckling'!Q30</f>
        <v>0</v>
      </c>
      <c r="G125" s="92"/>
      <c r="H125" s="92">
        <f>'Gemensamma i utveckling'!Q31</f>
        <v>0</v>
      </c>
      <c r="I125" s="92"/>
      <c r="J125" s="93">
        <f>'Gemensamma i utveckling'!Q32</f>
        <v>0</v>
      </c>
    </row>
    <row r="126" spans="3:10" s="67" customFormat="1" ht="14.25" hidden="1" customHeight="1" outlineLevel="1" x14ac:dyDescent="0.25">
      <c r="C126" s="84">
        <f>'Gemensamma i utveckling'!R1</f>
        <v>0</v>
      </c>
      <c r="D126" s="91">
        <f>'Gemensamma i utveckling'!R16</f>
        <v>0</v>
      </c>
      <c r="E126" s="92"/>
      <c r="F126" s="71">
        <f>'Gemensamma i utveckling'!R30</f>
        <v>0</v>
      </c>
      <c r="G126" s="92"/>
      <c r="H126" s="92">
        <f>'Gemensamma i utveckling'!R31</f>
        <v>0</v>
      </c>
      <c r="I126" s="92"/>
      <c r="J126" s="93">
        <f>'Gemensamma i utveckling'!R32</f>
        <v>0</v>
      </c>
    </row>
    <row r="127" spans="3:10" s="67" customFormat="1" ht="14.25" hidden="1" customHeight="1" outlineLevel="1" x14ac:dyDescent="0.25">
      <c r="C127" s="84">
        <f>'Gemensamma i utveckling'!S1</f>
        <v>0</v>
      </c>
      <c r="D127" s="91">
        <f>'Gemensamma i utveckling'!S16</f>
        <v>0</v>
      </c>
      <c r="E127" s="92"/>
      <c r="F127" s="71">
        <f>'Gemensamma i utveckling'!S30</f>
        <v>0</v>
      </c>
      <c r="G127" s="92"/>
      <c r="H127" s="92">
        <f>'Gemensamma i utveckling'!S31</f>
        <v>0</v>
      </c>
      <c r="I127" s="92"/>
      <c r="J127" s="93">
        <f>'Gemensamma i utveckling'!S32</f>
        <v>0</v>
      </c>
    </row>
    <row r="128" spans="3:10" s="67" customFormat="1" ht="14.25" hidden="1" customHeight="1" outlineLevel="1" x14ac:dyDescent="0.25">
      <c r="C128" s="84">
        <f>'Gemensamma i utveckling'!T1</f>
        <v>0</v>
      </c>
      <c r="D128" s="91">
        <f>'Gemensamma i utveckling'!T16</f>
        <v>0</v>
      </c>
      <c r="E128" s="92"/>
      <c r="F128" s="71">
        <f>'Gemensamma i utveckling'!T30</f>
        <v>0</v>
      </c>
      <c r="G128" s="92"/>
      <c r="H128" s="92">
        <f>'Gemensamma i utveckling'!T31</f>
        <v>0</v>
      </c>
      <c r="I128" s="92"/>
      <c r="J128" s="93">
        <f>'Gemensamma i utveckling'!T32</f>
        <v>0</v>
      </c>
    </row>
    <row r="129" spans="3:10" s="67" customFormat="1" ht="14.25" hidden="1" customHeight="1" outlineLevel="1" x14ac:dyDescent="0.25">
      <c r="C129" s="84">
        <f>'Gemensamma i utveckling'!U1</f>
        <v>0</v>
      </c>
      <c r="D129" s="91">
        <f>'Gemensamma i utveckling'!U16</f>
        <v>0</v>
      </c>
      <c r="E129" s="92"/>
      <c r="F129" s="71">
        <f>'Gemensamma i utveckling'!U30</f>
        <v>0</v>
      </c>
      <c r="G129" s="92"/>
      <c r="H129" s="92">
        <f>'Gemensamma i utveckling'!U31</f>
        <v>0</v>
      </c>
      <c r="I129" s="92"/>
      <c r="J129" s="93">
        <f>'Gemensamma i utveckling'!U32</f>
        <v>0</v>
      </c>
    </row>
    <row r="130" spans="3:10" s="67" customFormat="1" ht="14.25" hidden="1" customHeight="1" outlineLevel="1" x14ac:dyDescent="0.25">
      <c r="C130" s="84">
        <f>'Gemensamma i utveckling'!V1</f>
        <v>0</v>
      </c>
      <c r="D130" s="91">
        <f>'Gemensamma i utveckling'!V16</f>
        <v>0</v>
      </c>
      <c r="E130" s="92"/>
      <c r="F130" s="71">
        <f>'Gemensamma i utveckling'!V30</f>
        <v>0</v>
      </c>
      <c r="G130" s="92"/>
      <c r="H130" s="92">
        <f>'Gemensamma i utveckling'!V31</f>
        <v>0</v>
      </c>
      <c r="I130" s="92"/>
      <c r="J130" s="93">
        <f>'Gemensamma i utveckling'!V32</f>
        <v>0</v>
      </c>
    </row>
    <row r="131" spans="3:10" ht="14.25" hidden="1" customHeight="1" outlineLevel="1" thickBot="1" x14ac:dyDescent="0.3">
      <c r="C131" s="94">
        <f>'Gemensamma i utveckling'!W1</f>
        <v>0</v>
      </c>
      <c r="D131" s="95">
        <f>'Gemensamma i utveckling'!W16</f>
        <v>0</v>
      </c>
      <c r="E131" s="96"/>
      <c r="F131" s="72">
        <f>'Gemensamma i utveckling'!W30</f>
        <v>0</v>
      </c>
      <c r="G131" s="96"/>
      <c r="H131" s="96">
        <f>'Gemensamma i utveckling'!W31</f>
        <v>0</v>
      </c>
      <c r="I131" s="96"/>
      <c r="J131" s="97">
        <f>'Gemensamma i utveckling'!W32</f>
        <v>0</v>
      </c>
    </row>
    <row r="132" spans="3:10" hidden="1" outlineLevel="1" x14ac:dyDescent="0.25">
      <c r="C132" s="92"/>
      <c r="D132" s="91"/>
      <c r="E132" s="92"/>
      <c r="F132" s="92"/>
      <c r="G132" s="92"/>
      <c r="H132" s="92"/>
      <c r="I132" s="92"/>
      <c r="J132" s="92"/>
    </row>
    <row r="133" spans="3:10" ht="15.75" collapsed="1" thickBot="1" x14ac:dyDescent="0.3">
      <c r="C133" s="92"/>
      <c r="D133" s="92"/>
      <c r="E133" s="92"/>
      <c r="F133" s="92"/>
      <c r="G133" s="92"/>
      <c r="H133" s="92"/>
      <c r="I133" s="92"/>
      <c r="J133" s="92"/>
    </row>
    <row r="134" spans="3:10" ht="21" x14ac:dyDescent="0.25">
      <c r="C134" s="85" t="s">
        <v>56</v>
      </c>
      <c r="D134" s="86">
        <f>SUM(D135:D163)</f>
        <v>232245.14917109036</v>
      </c>
      <c r="E134" s="87"/>
      <c r="F134" s="87" t="s">
        <v>39</v>
      </c>
      <c r="G134" s="87"/>
      <c r="H134" s="87"/>
      <c r="I134" s="87"/>
      <c r="J134" s="99"/>
    </row>
    <row r="135" spans="3:10" ht="30" hidden="1" outlineLevel="1" x14ac:dyDescent="0.25">
      <c r="C135" s="41" t="str">
        <f>'Valbara i utveckling'!F1</f>
        <v>Elektronisk beställning och svar av lab.undersökningar (bara Q1-2026)</v>
      </c>
      <c r="D135" s="42">
        <f>'Valbara i utveckling'!F16</f>
        <v>32085.472950000003</v>
      </c>
      <c r="F135" s="92" t="str">
        <f>'Valbara i utveckling'!F30</f>
        <v>Kvartal förskott</v>
      </c>
      <c r="G135" s="92"/>
      <c r="H135" s="92" t="str">
        <f>'Valbara i utveckling'!F31</f>
        <v>Dec</v>
      </c>
      <c r="I135" s="92"/>
      <c r="J135" s="93" t="str">
        <f>'Valbara i utveckling'!F32</f>
        <v>1/4 av projektet 2026</v>
      </c>
    </row>
    <row r="136" spans="3:10" hidden="1" outlineLevel="1" x14ac:dyDescent="0.25">
      <c r="C136" s="41" t="str">
        <f>'Valbara i utveckling'!J1</f>
        <v>Invånarens samtycken på 1177</v>
      </c>
      <c r="D136" s="42">
        <f>'Valbara i utveckling'!J16</f>
        <v>200159.67622109037</v>
      </c>
      <c r="F136" t="str">
        <f>'Valbara i utveckling'!J30</f>
        <v>Kvartal förskott</v>
      </c>
      <c r="H136" t="str">
        <f>'Valbara i utveckling'!J31</f>
        <v>Dec,Mar,Jun,Sep</v>
      </c>
      <c r="J136" s="46" t="str">
        <f>'Valbara i utveckling'!J32</f>
        <v>Skåne och VGR kompletteringsfinansierar</v>
      </c>
    </row>
    <row r="137" spans="3:10" hidden="1" outlineLevel="1" x14ac:dyDescent="0.25">
      <c r="C137" s="41" t="str">
        <f>'Valbara i utveckling'!N1</f>
        <v>Fristående hänvisningsstöd (RGS webb 2.0)​</v>
      </c>
      <c r="D137" s="42">
        <f>'Valbara i utveckling'!N16</f>
        <v>0</v>
      </c>
      <c r="F137" t="str">
        <f>'Valbara i utveckling'!N30</f>
        <v xml:space="preserve"> -</v>
      </c>
      <c r="H137" t="str">
        <f>'Valbara i utveckling'!N31</f>
        <v xml:space="preserve"> -</v>
      </c>
      <c r="J137" s="46" t="str">
        <f>'Valbara i utveckling'!N32</f>
        <v>Väntar intresseanmälan</v>
      </c>
    </row>
    <row r="138" spans="3:10" hidden="1" outlineLevel="1" x14ac:dyDescent="0.25">
      <c r="C138" s="41" t="str">
        <f>'Valbara i utveckling'!R1</f>
        <v>Barn och ungas rätt till information i 1177</v>
      </c>
      <c r="D138" s="42">
        <f>'Valbara i utveckling'!R16</f>
        <v>0</v>
      </c>
      <c r="F138" t="str">
        <f>'Valbara i utveckling'!R30</f>
        <v xml:space="preserve"> -</v>
      </c>
      <c r="H138" t="str">
        <f>'Valbara i utveckling'!R31</f>
        <v xml:space="preserve"> -</v>
      </c>
      <c r="J138" s="46" t="str">
        <f>'Valbara i utveckling'!R32</f>
        <v>Väntar Avsiktsförkl</v>
      </c>
    </row>
    <row r="139" spans="3:10" hidden="1" outlineLevel="1" x14ac:dyDescent="0.25">
      <c r="C139" s="41" t="str">
        <f>'Valbara i utveckling'!V1</f>
        <v>1177 sammanhållen planering Steg 2</v>
      </c>
      <c r="D139" s="42">
        <f>'Valbara i utveckling'!V16</f>
        <v>0</v>
      </c>
      <c r="F139" s="71" t="str">
        <f>'Valbara i utveckling'!V30</f>
        <v xml:space="preserve"> -</v>
      </c>
      <c r="G139" s="67"/>
      <c r="H139" s="71" t="str">
        <f>'Valbara i utveckling'!V31</f>
        <v xml:space="preserve"> -</v>
      </c>
      <c r="I139" s="67"/>
      <c r="J139" s="82" t="str">
        <f>'Valbara i utveckling'!V32</f>
        <v>Väntar Avsiktsförkl</v>
      </c>
    </row>
    <row r="140" spans="3:10" hidden="1" outlineLevel="1" x14ac:dyDescent="0.25">
      <c r="C140" s="41" t="str">
        <f>'Valbara i utveckling'!Z1</f>
        <v>Fortsatt utveckling 1177 för vårdpersonal​</v>
      </c>
      <c r="D140" s="42">
        <f>'Valbara i utveckling'!Z16</f>
        <v>0</v>
      </c>
      <c r="F140" t="str">
        <f>'Valbara i utveckling'!Z30</f>
        <v xml:space="preserve"> -</v>
      </c>
      <c r="H140" t="str">
        <f>'Valbara i utveckling'!Z31</f>
        <v xml:space="preserve"> -</v>
      </c>
      <c r="J140" s="46" t="str">
        <f>'Valbara i utveckling'!Z32</f>
        <v>Väntar Avsiktsförkl</v>
      </c>
    </row>
    <row r="141" spans="3:10" hidden="1" outlineLevel="1" x14ac:dyDescent="0.25">
      <c r="C141" s="41">
        <f>'Valbara i utveckling'!AD1</f>
        <v>0</v>
      </c>
      <c r="D141" s="42">
        <f>'Valbara i utveckling'!AD16</f>
        <v>0</v>
      </c>
      <c r="F141">
        <f>'Valbara i utveckling'!AD30</f>
        <v>0</v>
      </c>
      <c r="H141">
        <f>'Valbara i utveckling'!AD31</f>
        <v>0</v>
      </c>
      <c r="J141" s="46">
        <f>'Valbara i utveckling'!AD32</f>
        <v>0</v>
      </c>
    </row>
    <row r="142" spans="3:10" hidden="1" outlineLevel="1" x14ac:dyDescent="0.25">
      <c r="C142" s="41">
        <f>'Valbara i utveckling'!AH1</f>
        <v>0</v>
      </c>
      <c r="D142" s="42">
        <f>'Valbara i utveckling'!AH16</f>
        <v>0</v>
      </c>
      <c r="F142">
        <f>'Valbara i utveckling'!AH30</f>
        <v>0</v>
      </c>
      <c r="H142">
        <f>'Valbara i utveckling'!AH31</f>
        <v>0</v>
      </c>
      <c r="J142" s="46">
        <f>'Valbara i utveckling'!AH32</f>
        <v>0</v>
      </c>
    </row>
    <row r="143" spans="3:10" hidden="1" outlineLevel="1" x14ac:dyDescent="0.25">
      <c r="C143" s="41">
        <f>'Valbara i utveckling'!AL1</f>
        <v>0</v>
      </c>
      <c r="D143" s="42">
        <f>'Valbara i utveckling'!AL16</f>
        <v>0</v>
      </c>
      <c r="F143">
        <f>'Valbara i utveckling'!AL30</f>
        <v>0</v>
      </c>
      <c r="H143">
        <f>'Valbara i utveckling'!AL31</f>
        <v>0</v>
      </c>
      <c r="J143" s="46">
        <f>'Valbara i utveckling'!AL32</f>
        <v>0</v>
      </c>
    </row>
    <row r="144" spans="3:10" hidden="1" outlineLevel="1" x14ac:dyDescent="0.25">
      <c r="C144" s="41">
        <f>'Valbara i utveckling'!AP1</f>
        <v>0</v>
      </c>
      <c r="D144" s="42">
        <f>'Valbara i utveckling'!AP16</f>
        <v>0</v>
      </c>
      <c r="F144">
        <f>'Valbara i utveckling'!AP30</f>
        <v>0</v>
      </c>
      <c r="H144">
        <f>'Valbara i utveckling'!AP31</f>
        <v>0</v>
      </c>
      <c r="J144" s="46">
        <f>'Valbara i utveckling'!AP32</f>
        <v>0</v>
      </c>
    </row>
    <row r="145" spans="3:10" hidden="1" outlineLevel="1" x14ac:dyDescent="0.25">
      <c r="C145" s="41">
        <f>'Valbara i utveckling'!AT1</f>
        <v>0</v>
      </c>
      <c r="D145" s="42">
        <f>'Valbara i utveckling'!AT16</f>
        <v>0</v>
      </c>
      <c r="F145">
        <f>'Valbara i utveckling'!AT30</f>
        <v>0</v>
      </c>
      <c r="H145">
        <f>'Valbara i utveckling'!AT31</f>
        <v>0</v>
      </c>
      <c r="J145" s="46">
        <f>'Valbara i utveckling'!AT32</f>
        <v>0</v>
      </c>
    </row>
    <row r="146" spans="3:10" hidden="1" outlineLevel="1" x14ac:dyDescent="0.25">
      <c r="C146" s="41">
        <f>'Valbara i utveckling'!AX1</f>
        <v>0</v>
      </c>
      <c r="D146" s="42">
        <f>'Valbara i utveckling'!AX16</f>
        <v>0</v>
      </c>
      <c r="F146">
        <f>'Valbara i utveckling'!AX30</f>
        <v>0</v>
      </c>
      <c r="H146">
        <f>'Valbara i utveckling'!AX31</f>
        <v>0</v>
      </c>
      <c r="J146" s="46">
        <f>'Valbara i utveckling'!AX32</f>
        <v>0</v>
      </c>
    </row>
    <row r="147" spans="3:10" hidden="1" outlineLevel="1" x14ac:dyDescent="0.25">
      <c r="C147" s="41">
        <f>'Valbara i utveckling'!BB1</f>
        <v>0</v>
      </c>
      <c r="D147" s="42">
        <f>'Valbara i utveckling'!BB16</f>
        <v>0</v>
      </c>
      <c r="F147">
        <f>'Valbara i utveckling'!BB30</f>
        <v>0</v>
      </c>
      <c r="H147">
        <f>'Valbara i utveckling'!BB31</f>
        <v>0</v>
      </c>
      <c r="J147" s="46">
        <f>'Valbara i utveckling'!BB32</f>
        <v>0</v>
      </c>
    </row>
    <row r="148" spans="3:10" hidden="1" outlineLevel="1" x14ac:dyDescent="0.25">
      <c r="C148" s="41">
        <f>'Valbara i utveckling'!BF1</f>
        <v>0</v>
      </c>
      <c r="D148" s="42">
        <f>'Valbara i utveckling'!BF16</f>
        <v>0</v>
      </c>
      <c r="F148">
        <f>'Valbara i utveckling'!BF30</f>
        <v>0</v>
      </c>
      <c r="H148">
        <f>'Valbara i utveckling'!BF31</f>
        <v>0</v>
      </c>
      <c r="J148" s="46">
        <f>'Valbara i utveckling'!BF32</f>
        <v>0</v>
      </c>
    </row>
    <row r="149" spans="3:10" ht="15" hidden="1" customHeight="1" outlineLevel="1" x14ac:dyDescent="0.25">
      <c r="C149" s="84">
        <f>'Valbara i utveckling'!BJ1</f>
        <v>0</v>
      </c>
      <c r="D149" s="91">
        <f>'Valbara i utveckling'!BJ16</f>
        <v>0</v>
      </c>
      <c r="E149" s="92"/>
      <c r="F149" s="92">
        <f>'Valbara i utveckling'!BJ30</f>
        <v>0</v>
      </c>
      <c r="G149" s="92"/>
      <c r="H149" s="92">
        <f>'Valbara i utveckling'!BJ31</f>
        <v>0</v>
      </c>
      <c r="I149" s="92"/>
      <c r="J149" s="103">
        <f>'Valbara i utveckling'!BJ32</f>
        <v>0</v>
      </c>
    </row>
    <row r="150" spans="3:10" ht="15" hidden="1" customHeight="1" outlineLevel="1" x14ac:dyDescent="0.25">
      <c r="C150" s="84">
        <f>'Valbara i utveckling'!BN1</f>
        <v>0</v>
      </c>
      <c r="D150" s="91">
        <f>'Valbara i utveckling'!BN16</f>
        <v>0</v>
      </c>
      <c r="E150" s="92"/>
      <c r="F150" s="92">
        <f>'Valbara i utveckling'!BN30</f>
        <v>0</v>
      </c>
      <c r="G150" s="92"/>
      <c r="H150" s="92">
        <f>'Valbara i utveckling'!BN31</f>
        <v>0</v>
      </c>
      <c r="I150" s="92"/>
      <c r="J150" s="103">
        <f>'Valbara i utveckling'!BN32</f>
        <v>0</v>
      </c>
    </row>
    <row r="151" spans="3:10" ht="15" hidden="1" customHeight="1" outlineLevel="1" x14ac:dyDescent="0.25">
      <c r="C151" s="84">
        <f>'Valbara i utveckling'!BR1</f>
        <v>0</v>
      </c>
      <c r="D151" s="91">
        <f>'Valbara i utveckling'!BR16</f>
        <v>0</v>
      </c>
      <c r="E151" s="92"/>
      <c r="F151" s="92">
        <f>'Valbara i utveckling'!BR30</f>
        <v>0</v>
      </c>
      <c r="G151" s="92"/>
      <c r="H151" s="92">
        <f>'Valbara i utveckling'!BR31</f>
        <v>0</v>
      </c>
      <c r="I151" s="92"/>
      <c r="J151" s="93">
        <f>'Valbara i utveckling'!BR32</f>
        <v>0</v>
      </c>
    </row>
    <row r="152" spans="3:10" ht="15" hidden="1" customHeight="1" outlineLevel="1" x14ac:dyDescent="0.25">
      <c r="C152" s="84">
        <f>'Valbara i utveckling'!BV1</f>
        <v>0</v>
      </c>
      <c r="D152" s="91">
        <f>'Valbara i utveckling'!BV16</f>
        <v>0</v>
      </c>
      <c r="E152" s="92"/>
      <c r="F152" s="92">
        <f>'Valbara i utveckling'!BV30</f>
        <v>0</v>
      </c>
      <c r="G152" s="92"/>
      <c r="H152" s="92">
        <f>'Valbara i utveckling'!BV31</f>
        <v>0</v>
      </c>
      <c r="I152" s="92"/>
      <c r="J152" s="93">
        <f>'Valbara i utveckling'!BV32</f>
        <v>0</v>
      </c>
    </row>
    <row r="153" spans="3:10" ht="15" hidden="1" customHeight="1" outlineLevel="1" x14ac:dyDescent="0.25">
      <c r="C153" s="84">
        <f>'Valbara i utveckling'!BZ1</f>
        <v>0</v>
      </c>
      <c r="D153" s="91">
        <f>'Valbara i utveckling'!BZ16</f>
        <v>0</v>
      </c>
      <c r="E153" s="92"/>
      <c r="F153" s="92">
        <f>'Valbara i utveckling'!BZ30</f>
        <v>0</v>
      </c>
      <c r="G153" s="92"/>
      <c r="H153" s="92">
        <f>'Valbara i utveckling'!BZ31</f>
        <v>0</v>
      </c>
      <c r="I153" s="92"/>
      <c r="J153" s="93">
        <f>'Valbara i utveckling'!BZ32</f>
        <v>0</v>
      </c>
    </row>
    <row r="154" spans="3:10" ht="15" hidden="1" customHeight="1" outlineLevel="1" x14ac:dyDescent="0.25">
      <c r="C154" s="163">
        <f>'Valbara i utveckling'!CD1</f>
        <v>0</v>
      </c>
      <c r="D154" s="91">
        <f>'Valbara i utveckling'!CD16</f>
        <v>0</v>
      </c>
      <c r="E154" s="67"/>
      <c r="F154" s="67">
        <f>'Valbara i utveckling'!CD30</f>
        <v>0</v>
      </c>
      <c r="G154" s="67"/>
      <c r="H154" s="67">
        <f>'Valbara i utveckling'!CD31</f>
        <v>0</v>
      </c>
      <c r="I154" s="67"/>
      <c r="J154" s="164">
        <f>'Valbara i utveckling'!CD32</f>
        <v>0</v>
      </c>
    </row>
    <row r="155" spans="3:10" ht="15" hidden="1" customHeight="1" outlineLevel="1" x14ac:dyDescent="0.25">
      <c r="C155" s="163">
        <f>'Valbara i utveckling'!CH1</f>
        <v>0</v>
      </c>
      <c r="D155" s="91">
        <f>'Valbara i utveckling'!CH16</f>
        <v>0</v>
      </c>
      <c r="E155" s="67"/>
      <c r="F155" s="67">
        <f>'Valbara i utveckling'!CH30</f>
        <v>0</v>
      </c>
      <c r="G155" s="67"/>
      <c r="H155" s="67">
        <f>'Valbara i utveckling'!CH31</f>
        <v>0</v>
      </c>
      <c r="I155" s="67"/>
      <c r="J155" s="164">
        <f>'Valbara i utveckling'!CH32</f>
        <v>0</v>
      </c>
    </row>
    <row r="156" spans="3:10" ht="15" hidden="1" customHeight="1" outlineLevel="1" x14ac:dyDescent="0.25">
      <c r="C156" s="163">
        <f>'Valbara i utveckling'!CL1</f>
        <v>0</v>
      </c>
      <c r="D156" s="91">
        <f>'Valbara i utveckling'!CL16</f>
        <v>0</v>
      </c>
      <c r="E156" s="67"/>
      <c r="F156" s="67">
        <f>'Valbara i utveckling'!CL30</f>
        <v>0</v>
      </c>
      <c r="G156" s="67"/>
      <c r="H156" s="67">
        <f>'Valbara i utveckling'!CL31</f>
        <v>0</v>
      </c>
      <c r="I156" s="67"/>
      <c r="J156" s="164">
        <f>'Valbara i utveckling'!CL32</f>
        <v>0</v>
      </c>
    </row>
    <row r="157" spans="3:10" ht="15" hidden="1" customHeight="1" outlineLevel="1" x14ac:dyDescent="0.25">
      <c r="C157" s="163">
        <f>'Valbara i utveckling'!CP1</f>
        <v>0</v>
      </c>
      <c r="D157" s="91">
        <f>'Valbara i utveckling'!CP16</f>
        <v>0</v>
      </c>
      <c r="E157" s="67"/>
      <c r="F157" s="67">
        <f>'Valbara i utveckling'!CP30</f>
        <v>0</v>
      </c>
      <c r="G157" s="67"/>
      <c r="H157" s="67">
        <f>'Valbara i utveckling'!CP31</f>
        <v>0</v>
      </c>
      <c r="I157" s="67"/>
      <c r="J157" s="164">
        <f>'Valbara i utveckling'!CP32</f>
        <v>0</v>
      </c>
    </row>
    <row r="158" spans="3:10" ht="15" hidden="1" customHeight="1" outlineLevel="1" x14ac:dyDescent="0.25">
      <c r="C158" s="163">
        <f>'Valbara i utveckling'!CT1</f>
        <v>0</v>
      </c>
      <c r="D158" s="91">
        <f>'Valbara i utveckling'!CT16</f>
        <v>0</v>
      </c>
      <c r="E158" s="67"/>
      <c r="F158" s="67">
        <f>'Valbara i utveckling'!CT30</f>
        <v>0</v>
      </c>
      <c r="G158" s="67"/>
      <c r="H158" s="67">
        <f>'Valbara i utveckling'!CT31</f>
        <v>0</v>
      </c>
      <c r="I158" s="67"/>
      <c r="J158" s="164">
        <f>'Valbara i utveckling'!CT32</f>
        <v>0</v>
      </c>
    </row>
    <row r="159" spans="3:10" ht="15" hidden="1" customHeight="1" outlineLevel="1" x14ac:dyDescent="0.25">
      <c r="C159" s="163">
        <f>'Valbara i utveckling'!CX1</f>
        <v>0</v>
      </c>
      <c r="D159" s="91">
        <f>'Valbara i utveckling'!CX16</f>
        <v>0</v>
      </c>
      <c r="E159" s="67"/>
      <c r="F159" s="67">
        <f>'Valbara i utveckling'!CX30</f>
        <v>0</v>
      </c>
      <c r="G159" s="67"/>
      <c r="H159" s="67">
        <f>'Valbara i utveckling'!CX31</f>
        <v>0</v>
      </c>
      <c r="I159" s="67"/>
      <c r="J159" s="164">
        <f>'Valbara i utveckling'!CX32</f>
        <v>0</v>
      </c>
    </row>
    <row r="160" spans="3:10" ht="15" hidden="1" customHeight="1" outlineLevel="1" x14ac:dyDescent="0.25">
      <c r="C160" s="163">
        <f>'Valbara i utveckling'!DB1</f>
        <v>0</v>
      </c>
      <c r="D160" s="91">
        <f>'Valbara i utveckling'!DB16</f>
        <v>0</v>
      </c>
      <c r="E160" s="67"/>
      <c r="F160" s="67">
        <f>'Valbara i utveckling'!DB30</f>
        <v>0</v>
      </c>
      <c r="G160" s="67"/>
      <c r="H160" s="67">
        <f>'Valbara i utveckling'!DB31</f>
        <v>0</v>
      </c>
      <c r="I160" s="67"/>
      <c r="J160" s="164">
        <f>'Valbara i utveckling'!DB32</f>
        <v>0</v>
      </c>
    </row>
    <row r="161" spans="3:10" ht="15" hidden="1" customHeight="1" outlineLevel="1" x14ac:dyDescent="0.25">
      <c r="C161" s="163">
        <f>'Valbara i utveckling'!DF1</f>
        <v>0</v>
      </c>
      <c r="D161" s="91">
        <f>'Valbara i utveckling'!DF16</f>
        <v>0</v>
      </c>
      <c r="E161" s="67"/>
      <c r="F161" s="67">
        <f>'Valbara i utveckling'!DF30</f>
        <v>0</v>
      </c>
      <c r="G161" s="67"/>
      <c r="H161" s="67">
        <f>'Valbara i utveckling'!DF31</f>
        <v>0</v>
      </c>
      <c r="I161" s="67"/>
      <c r="J161" s="164">
        <f>'Valbara i utveckling'!DF32</f>
        <v>0</v>
      </c>
    </row>
    <row r="162" spans="3:10" ht="15" hidden="1" customHeight="1" outlineLevel="1" x14ac:dyDescent="0.25">
      <c r="C162" s="163">
        <f>'Valbara i utveckling'!DJ1</f>
        <v>0</v>
      </c>
      <c r="D162" s="91">
        <f>'Valbara i utveckling'!DJ16</f>
        <v>0</v>
      </c>
      <c r="E162" s="67"/>
      <c r="F162" s="67">
        <f>'Valbara i utveckling'!DJ30</f>
        <v>0</v>
      </c>
      <c r="G162" s="67"/>
      <c r="H162" s="67">
        <f>'Valbara i utveckling'!DJ31</f>
        <v>0</v>
      </c>
      <c r="I162" s="67"/>
      <c r="J162" s="164">
        <f>'Valbara i utveckling'!DJ32</f>
        <v>0</v>
      </c>
    </row>
    <row r="163" spans="3:10" ht="15" hidden="1" customHeight="1" outlineLevel="1" thickBot="1" x14ac:dyDescent="0.3">
      <c r="C163" s="165">
        <f>'Valbara i utveckling'!DN1</f>
        <v>0</v>
      </c>
      <c r="D163" s="95">
        <f>'Valbara i utveckling'!DN16</f>
        <v>0</v>
      </c>
      <c r="E163" s="166"/>
      <c r="F163" s="166">
        <f>'Valbara i utveckling'!DN30</f>
        <v>0</v>
      </c>
      <c r="G163" s="166"/>
      <c r="H163" s="166">
        <f>'Valbara i utveckling'!DN31</f>
        <v>0</v>
      </c>
      <c r="I163" s="166"/>
      <c r="J163" s="167">
        <f>'Valbara i utveckling'!DN32</f>
        <v>0</v>
      </c>
    </row>
    <row r="164" spans="3:10" hidden="1" outlineLevel="1" x14ac:dyDescent="0.25"/>
    <row r="165" spans="3:10" collapsed="1" x14ac:dyDescent="0.25"/>
  </sheetData>
  <mergeCells count="3">
    <mergeCell ref="C2:J2"/>
    <mergeCell ref="A3:A7"/>
    <mergeCell ref="C3:J3"/>
  </mergeCells>
  <conditionalFormatting sqref="D8:D55">
    <cfRule type="cellIs" dxfId="12" priority="1"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0c4cf9-47be-4100-b464-69af648324ed" xsi:nil="true"/>
    <lcf76f155ced4ddcb4097134ff3c332f xmlns="8b7bc1e7-03c8-4f34-9022-eed3c424e9a6">
      <Terms xmlns="http://schemas.microsoft.com/office/infopath/2007/PartnerControls"/>
    </lcf76f155ced4ddcb4097134ff3c332f>
    <Notering xmlns="8b7bc1e7-03c8-4f34-9022-eed3c424e9a6" xsi:nil="true"/>
    <SharedWithUsers xmlns="5a0c4cf9-47be-4100-b464-69af648324ed">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E769BA9031D0040B0E190D4CB6CA96A" ma:contentTypeVersion="15" ma:contentTypeDescription="Skapa ett nytt dokument." ma:contentTypeScope="" ma:versionID="930967682d05a4407d45f23b0d6da6fe">
  <xsd:schema xmlns:xsd="http://www.w3.org/2001/XMLSchema" xmlns:xs="http://www.w3.org/2001/XMLSchema" xmlns:p="http://schemas.microsoft.com/office/2006/metadata/properties" xmlns:ns2="8b7bc1e7-03c8-4f34-9022-eed3c424e9a6" xmlns:ns3="5a0c4cf9-47be-4100-b464-69af648324ed" targetNamespace="http://schemas.microsoft.com/office/2006/metadata/properties" ma:root="true" ma:fieldsID="2791ec92d92ee457739be3cf35f5099f" ns2:_="" ns3:_="">
    <xsd:import namespace="8b7bc1e7-03c8-4f34-9022-eed3c424e9a6"/>
    <xsd:import namespace="5a0c4cf9-47be-4100-b464-69af648324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Notering"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7bc1e7-03c8-4f34-9022-eed3c424e9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otering" ma:index="12" nillable="true" ma:displayName="Notering" ma:description="Denna mapp är delad med Hagos och Andreas" ma:format="Dropdown" ma:internalName="Notering">
      <xsd:simpleType>
        <xsd:restriction base="dms:Text">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24b8daa-ea0d-4019-ac30-410f7b645d3d"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0c4cf9-47be-4100-b464-69af648324ed"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13d6f670-d72a-4e3f-afa4-c73d23f29027}" ma:internalName="TaxCatchAll" ma:showField="CatchAllData" ma:web="5a0c4cf9-47be-4100-b464-69af648324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5FEDC2-10AF-4EE0-9E36-0542E282F120}">
  <ds:schemaRefs>
    <ds:schemaRef ds:uri="http://purl.org/dc/elements/1.1/"/>
    <ds:schemaRef ds:uri="http://schemas.microsoft.com/office/2006/metadata/properties"/>
    <ds:schemaRef ds:uri="b2397aed-04c0-499a-9d3b-c523a0f2e044"/>
    <ds:schemaRef ds:uri="3f7a6edb-73c3-4572-acc4-2583d6d60b8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5a0c4cf9-47be-4100-b464-69af648324ed"/>
    <ds:schemaRef ds:uri="8b7bc1e7-03c8-4f34-9022-eed3c424e9a6"/>
  </ds:schemaRefs>
</ds:datastoreItem>
</file>

<file path=customXml/itemProps2.xml><?xml version="1.0" encoding="utf-8"?>
<ds:datastoreItem xmlns:ds="http://schemas.openxmlformats.org/officeDocument/2006/customXml" ds:itemID="{6E2073B8-8B7A-4282-AD43-3080CC6B7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7bc1e7-03c8-4f34-9022-eed3c424e9a6"/>
    <ds:schemaRef ds:uri="5a0c4cf9-47be-4100-b464-69af648324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AC6DD-31EE-4C7F-A38A-45839E7494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SLL</vt:lpstr>
      <vt:lpstr>Uppsala</vt:lpstr>
      <vt:lpstr>Sörmland</vt:lpstr>
      <vt:lpstr>Östergötland</vt:lpstr>
      <vt:lpstr>Jönköping</vt:lpstr>
      <vt:lpstr>Kronoberg</vt:lpstr>
      <vt:lpstr>Kalmar</vt:lpstr>
      <vt:lpstr>Gotland</vt:lpstr>
      <vt:lpstr>Blekinge</vt:lpstr>
      <vt:lpstr>Skåne</vt:lpstr>
      <vt:lpstr>Halland</vt:lpstr>
      <vt:lpstr>VGR</vt:lpstr>
      <vt:lpstr>Värmland</vt:lpstr>
      <vt:lpstr>Örebro</vt:lpstr>
      <vt:lpstr>Västmanland</vt:lpstr>
      <vt:lpstr>Dalarna</vt:lpstr>
      <vt:lpstr>Gävleborg</vt:lpstr>
      <vt:lpstr>Västernorrland</vt:lpstr>
      <vt:lpstr>Jämtland</vt:lpstr>
      <vt:lpstr>Västerbotten</vt:lpstr>
      <vt:lpstr>Norrbotten</vt:lpstr>
      <vt:lpstr>Gemensamma Tjänster</vt:lpstr>
      <vt:lpstr>Gemensamma i utveckling</vt:lpstr>
      <vt:lpstr>Valbara Tjänster</vt:lpstr>
      <vt:lpstr>Valbara i utveckling</vt:lpstr>
      <vt:lpstr>Ändringshistorik</vt:lpstr>
      <vt:lpstr>Kontroll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Almqvist Björn</dc:creator>
  <cp:lastModifiedBy>Lidberg Ulf</cp:lastModifiedBy>
  <dcterms:created xsi:type="dcterms:W3CDTF">2017-06-21T04:50:54Z</dcterms:created>
  <dcterms:modified xsi:type="dcterms:W3CDTF">2025-11-03T09:11:48Z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0x0101001E769BA9031D0040B0E190D4CB6CA96A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